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ustomProperty1.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filterPrivacy="1" codeName="ThisWorkbook" autoCompressPictures="0"/>
  <xr:revisionPtr revIDLastSave="0" documentId="8_{96D40E17-5F64-4C4E-AC12-48A5404C61B1}" xr6:coauthVersionLast="47" xr6:coauthVersionMax="47" xr10:uidLastSave="{00000000-0000-0000-0000-000000000000}"/>
  <bookViews>
    <workbookView xWindow="-220" yWindow="-220" windowWidth="19420" windowHeight="10420" tabRatio="788" activeTab="1" xr2:uid="{00000000-000D-0000-FFFF-FFFF00000000}"/>
  </bookViews>
  <sheets>
    <sheet name="Start" sheetId="28" r:id="rId1"/>
    <sheet name="Settings" sheetId="27" r:id="rId2"/>
    <sheet name="January" sheetId="14" r:id="rId3"/>
    <sheet name="February" sheetId="15" r:id="rId4"/>
    <sheet name="March" sheetId="16" r:id="rId5"/>
    <sheet name="April" sheetId="17" r:id="rId6"/>
    <sheet name="May" sheetId="18" r:id="rId7"/>
    <sheet name="June" sheetId="19" r:id="rId8"/>
    <sheet name="July" sheetId="20" r:id="rId9"/>
    <sheet name="August" sheetId="21" r:id="rId10"/>
    <sheet name="September" sheetId="22" r:id="rId11"/>
    <sheet name="October" sheetId="23" r:id="rId12"/>
    <sheet name="November" sheetId="24" r:id="rId13"/>
    <sheet name="December" sheetId="25" r:id="rId14"/>
    <sheet name="Holidays" sheetId="26" r:id="rId15"/>
  </sheets>
  <definedNames>
    <definedName name="CalYear">Settings!$R$4</definedName>
    <definedName name="Days">{0,1,2,3,4,5,6} + {0;1;2;3;4;5}*7</definedName>
    <definedName name="MayMondays">SUM((WEEKDAY(DATE(CalYear,5,(ROW(INDIRECT("1:"&amp;DAY(DATE(CalYear,5+1,0)))))))=2)*1)</definedName>
    <definedName name="Observed">Settings!$I$6</definedName>
    <definedName name="_xlnm.Print_Area" localSheetId="5">April!$A$1:$I$19</definedName>
    <definedName name="_xlnm.Print_Area" localSheetId="9">August!$A$1:$I$19</definedName>
    <definedName name="_xlnm.Print_Area" localSheetId="13">December!$A$1:$I$19</definedName>
    <definedName name="_xlnm.Print_Area" localSheetId="3">February!$A$1:$I$19</definedName>
    <definedName name="_xlnm.Print_Area" localSheetId="2">January!$A$1:$I$19</definedName>
    <definedName name="_xlnm.Print_Area" localSheetId="8">July!$A$1:$I$19</definedName>
    <definedName name="_xlnm.Print_Area" localSheetId="7">June!$A$1:$I$19</definedName>
    <definedName name="_xlnm.Print_Area" localSheetId="4">March!$A$1:$I$19</definedName>
    <definedName name="_xlnm.Print_Area" localSheetId="6">May!$A$1:$I$19</definedName>
    <definedName name="_xlnm.Print_Area" localSheetId="12">November!$A$1:$I$19</definedName>
    <definedName name="_xlnm.Print_Area" localSheetId="11">October!$A$1:$I$19</definedName>
    <definedName name="_xlnm.Print_Area" localSheetId="10">September!$A$1:$I$19</definedName>
    <definedName name="_xlnm.Print_Area" localSheetId="1">Settings!$A$1:$AG$36</definedName>
    <definedName name="ShowHolidays">Settings!#REF!</definedName>
    <definedName name="ShowObserved">Settings!$I$7</definedName>
    <definedName name="WeekStart">Settings!$M$4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Z29" i="27" l="1"/>
  <c r="Z37" i="27" s="1" a="1"/>
  <c r="R29" i="27"/>
  <c r="R37" i="27" s="1" a="1"/>
  <c r="J29" i="27"/>
  <c r="J37" i="27" s="1" a="1"/>
  <c r="B29" i="27"/>
  <c r="Z19" i="27"/>
  <c r="Z27" i="27" s="1" a="1"/>
  <c r="R19" i="27"/>
  <c r="J19" i="27"/>
  <c r="B19" i="27"/>
  <c r="Z9" i="27"/>
  <c r="Z17" i="27" s="1" a="1"/>
  <c r="R9" i="27"/>
  <c r="J9" i="27"/>
  <c r="B9" i="27"/>
  <c r="Z37" i="27" l="1"/>
  <c r="AD37" i="27"/>
  <c r="AA37" i="27"/>
  <c r="AE37" i="27"/>
  <c r="AB37" i="27"/>
  <c r="AF37" i="27"/>
  <c r="AC37" i="27"/>
  <c r="Z35" i="27" a="1"/>
  <c r="Z35" i="27" s="1"/>
  <c r="Z36" i="27" a="1"/>
  <c r="Z33" i="27" a="1"/>
  <c r="Z33" i="27" s="1"/>
  <c r="Z34" i="27" a="1"/>
  <c r="Z30" i="27"/>
  <c r="Z32" i="27" a="1"/>
  <c r="R37" i="27"/>
  <c r="V37" i="27"/>
  <c r="S37" i="27"/>
  <c r="W37" i="27"/>
  <c r="T37" i="27"/>
  <c r="X37" i="27"/>
  <c r="U37" i="27"/>
  <c r="R35" i="27" a="1"/>
  <c r="T35" i="27" s="1"/>
  <c r="R36" i="27" a="1"/>
  <c r="R33" i="27" a="1"/>
  <c r="R33" i="27" s="1"/>
  <c r="R34" i="27" a="1"/>
  <c r="R30" i="27"/>
  <c r="R32" i="27" a="1"/>
  <c r="J37" i="27"/>
  <c r="N37" i="27"/>
  <c r="O37" i="27"/>
  <c r="M37" i="27"/>
  <c r="K37" i="27"/>
  <c r="L37" i="27"/>
  <c r="P37" i="27"/>
  <c r="J35" i="27" a="1"/>
  <c r="J35" i="27" s="1"/>
  <c r="J36" i="27" a="1"/>
  <c r="J33" i="27" a="1"/>
  <c r="J33" i="27" s="1"/>
  <c r="J34" i="27" a="1"/>
  <c r="J30" i="27"/>
  <c r="J32" i="27" a="1"/>
  <c r="B36" i="27" a="1"/>
  <c r="B36" i="27" s="1"/>
  <c r="B37" i="27" a="1"/>
  <c r="B34" i="27" a="1"/>
  <c r="B34" i="27" s="1"/>
  <c r="B35" i="27" a="1"/>
  <c r="B32" i="27" a="1"/>
  <c r="B32" i="27" s="1"/>
  <c r="B33" i="27" a="1"/>
  <c r="Z27" i="27"/>
  <c r="AD27" i="27"/>
  <c r="AF27" i="27"/>
  <c r="AC27" i="27"/>
  <c r="AA27" i="27"/>
  <c r="AE27" i="27"/>
  <c r="AB27" i="27"/>
  <c r="Z25" i="27" a="1"/>
  <c r="AB25" i="27" s="1"/>
  <c r="Z26" i="27" a="1"/>
  <c r="Z23" i="27" a="1"/>
  <c r="Z23" i="27" s="1"/>
  <c r="Z24" i="27" a="1"/>
  <c r="Z20" i="27"/>
  <c r="Z22" i="27" a="1"/>
  <c r="R26" i="27" a="1"/>
  <c r="R26" i="27" s="1"/>
  <c r="R27" i="27" a="1"/>
  <c r="R24" i="27" a="1"/>
  <c r="T24" i="27" s="1"/>
  <c r="R25" i="27" a="1"/>
  <c r="R22" i="27" a="1"/>
  <c r="R22" i="27" s="1"/>
  <c r="R23" i="27" a="1"/>
  <c r="R20" i="27"/>
  <c r="J26" i="27" a="1"/>
  <c r="J26" i="27" s="1"/>
  <c r="J27" i="27" a="1"/>
  <c r="J24" i="27" a="1"/>
  <c r="J24" i="27" s="1"/>
  <c r="J25" i="27" a="1"/>
  <c r="J22" i="27" a="1"/>
  <c r="L22" i="27" s="1"/>
  <c r="J23" i="27" a="1"/>
  <c r="B26" i="27" a="1"/>
  <c r="G26" i="27" s="1"/>
  <c r="B27" i="27" a="1"/>
  <c r="B24" i="27" a="1"/>
  <c r="B24" i="27" s="1"/>
  <c r="B25" i="27" a="1"/>
  <c r="B22" i="27" a="1"/>
  <c r="H22" i="27" s="1"/>
  <c r="B23" i="27" a="1"/>
  <c r="Z17" i="27"/>
  <c r="AD17" i="27"/>
  <c r="AA17" i="27"/>
  <c r="AE17" i="27"/>
  <c r="AC17" i="27"/>
  <c r="AB17" i="27"/>
  <c r="AF17" i="27"/>
  <c r="Z15" i="27" a="1"/>
  <c r="Z15" i="27" s="1"/>
  <c r="Z16" i="27" a="1"/>
  <c r="Z13" i="27" a="1"/>
  <c r="Z13" i="27" s="1"/>
  <c r="Z14" i="27" a="1"/>
  <c r="Z10" i="27"/>
  <c r="Z12" i="27" a="1"/>
  <c r="R16" i="27" a="1"/>
  <c r="R16" i="27" s="1"/>
  <c r="R17" i="27" a="1"/>
  <c r="R14" i="27" a="1"/>
  <c r="R14" i="27" s="1"/>
  <c r="R15" i="27" a="1"/>
  <c r="R12" i="27" a="1"/>
  <c r="W12" i="27" s="1"/>
  <c r="R13" i="27" a="1"/>
  <c r="J16" i="27" a="1"/>
  <c r="J16" i="27" s="1"/>
  <c r="J17" i="27" a="1"/>
  <c r="J14" i="27" a="1"/>
  <c r="J14" i="27" s="1"/>
  <c r="J15" i="27" a="1"/>
  <c r="J12" i="27" a="1"/>
  <c r="J12" i="27" s="1"/>
  <c r="J13" i="27" a="1"/>
  <c r="B17" i="27" a="1"/>
  <c r="B17" i="27" s="1"/>
  <c r="B16" i="27" a="1"/>
  <c r="B14" i="27" a="1"/>
  <c r="B14" i="27" s="1"/>
  <c r="B15" i="27" a="1"/>
  <c r="B12" i="27" a="1"/>
  <c r="F12" i="27" s="1"/>
  <c r="B13" i="27" a="1"/>
  <c r="J10" i="27"/>
  <c r="R10" i="27"/>
  <c r="B30" i="27"/>
  <c r="B20" i="27"/>
  <c r="J20" i="27"/>
  <c r="B10" i="27"/>
  <c r="B14" i="26"/>
  <c r="B12" i="26"/>
  <c r="B11" i="26"/>
  <c r="B8" i="26"/>
  <c r="B6" i="26"/>
  <c r="B13" i="26"/>
  <c r="B10" i="26"/>
  <c r="B7" i="26"/>
  <c r="B15" i="26"/>
  <c r="B5" i="26"/>
  <c r="B9" i="26"/>
  <c r="AC35" i="27" l="1"/>
  <c r="AE35" i="27"/>
  <c r="AA35" i="27"/>
  <c r="AA33" i="27"/>
  <c r="AF35" i="27"/>
  <c r="AD35" i="27"/>
  <c r="AB35" i="27"/>
  <c r="Z36" i="27"/>
  <c r="AD36" i="27"/>
  <c r="AF36" i="27"/>
  <c r="AA36" i="27"/>
  <c r="AE36" i="27"/>
  <c r="AB36" i="27"/>
  <c r="AC36" i="27"/>
  <c r="AB33" i="27"/>
  <c r="AE33" i="27"/>
  <c r="AC33" i="27"/>
  <c r="AD33" i="27"/>
  <c r="AF33" i="27"/>
  <c r="Z34" i="27"/>
  <c r="AD34" i="27"/>
  <c r="AA34" i="27"/>
  <c r="AE34" i="27"/>
  <c r="AF34" i="27"/>
  <c r="AC34" i="27"/>
  <c r="AB34" i="27"/>
  <c r="Z32" i="27"/>
  <c r="AD32" i="27"/>
  <c r="AA32" i="27"/>
  <c r="AE32" i="27"/>
  <c r="AF32" i="27"/>
  <c r="AC32" i="27"/>
  <c r="AB32" i="27"/>
  <c r="W35" i="27"/>
  <c r="S35" i="27"/>
  <c r="U33" i="27"/>
  <c r="U35" i="27"/>
  <c r="V35" i="27"/>
  <c r="X35" i="27"/>
  <c r="R35" i="27"/>
  <c r="S36" i="27"/>
  <c r="W36" i="27"/>
  <c r="U36" i="27"/>
  <c r="R36" i="27"/>
  <c r="V36" i="27"/>
  <c r="T36" i="27"/>
  <c r="X36" i="27"/>
  <c r="W33" i="27"/>
  <c r="S33" i="27"/>
  <c r="X33" i="27"/>
  <c r="V33" i="27"/>
  <c r="T33" i="27"/>
  <c r="R34" i="27"/>
  <c r="V34" i="27"/>
  <c r="S34" i="27"/>
  <c r="W34" i="27"/>
  <c r="X34" i="27"/>
  <c r="U34" i="27"/>
  <c r="T34" i="27"/>
  <c r="L35" i="27"/>
  <c r="R32" i="27"/>
  <c r="V32" i="27"/>
  <c r="S32" i="27"/>
  <c r="W32" i="27"/>
  <c r="T32" i="27"/>
  <c r="X32" i="27"/>
  <c r="U32" i="27"/>
  <c r="E36" i="27"/>
  <c r="H36" i="27"/>
  <c r="M35" i="27"/>
  <c r="P35" i="27"/>
  <c r="K33" i="27"/>
  <c r="O35" i="27"/>
  <c r="N35" i="27"/>
  <c r="K35" i="27"/>
  <c r="J36" i="27"/>
  <c r="N36" i="27"/>
  <c r="K36" i="27"/>
  <c r="O36" i="27"/>
  <c r="L36" i="27"/>
  <c r="M36" i="27"/>
  <c r="P36" i="27"/>
  <c r="F36" i="27"/>
  <c r="L33" i="27"/>
  <c r="O33" i="27"/>
  <c r="M33" i="27"/>
  <c r="N33" i="27"/>
  <c r="G36" i="27"/>
  <c r="P33" i="27"/>
  <c r="J34" i="27"/>
  <c r="K34" i="27"/>
  <c r="O34" i="27"/>
  <c r="N34" i="27"/>
  <c r="L34" i="27"/>
  <c r="P34" i="27"/>
  <c r="M34" i="27"/>
  <c r="C36" i="27"/>
  <c r="F34" i="27"/>
  <c r="K32" i="27"/>
  <c r="O32" i="27"/>
  <c r="M32" i="27"/>
  <c r="J32" i="27"/>
  <c r="N32" i="27"/>
  <c r="L32" i="27"/>
  <c r="P32" i="27"/>
  <c r="D36" i="27"/>
  <c r="B37" i="27"/>
  <c r="F37" i="27"/>
  <c r="H37" i="27"/>
  <c r="C37" i="27"/>
  <c r="G37" i="27"/>
  <c r="D37" i="27"/>
  <c r="E37" i="27"/>
  <c r="D34" i="27"/>
  <c r="G34" i="27"/>
  <c r="H32" i="27"/>
  <c r="E34" i="27"/>
  <c r="C34" i="27"/>
  <c r="H34" i="27"/>
  <c r="B35" i="27"/>
  <c r="F35" i="27"/>
  <c r="C35" i="27"/>
  <c r="G35" i="27"/>
  <c r="D35" i="27"/>
  <c r="H35" i="27"/>
  <c r="E35" i="27"/>
  <c r="D32" i="27"/>
  <c r="G32" i="27"/>
  <c r="C32" i="27"/>
  <c r="F32" i="27"/>
  <c r="E32" i="27"/>
  <c r="B33" i="27"/>
  <c r="F33" i="27"/>
  <c r="C33" i="27"/>
  <c r="H33" i="27"/>
  <c r="E33" i="27"/>
  <c r="G33" i="27"/>
  <c r="D33" i="27"/>
  <c r="AF25" i="27"/>
  <c r="AE25" i="27"/>
  <c r="AC23" i="27"/>
  <c r="AD25" i="27"/>
  <c r="AA25" i="27"/>
  <c r="AC25" i="27"/>
  <c r="Z25" i="27"/>
  <c r="Z26" i="27"/>
  <c r="AD26" i="27"/>
  <c r="AA26" i="27"/>
  <c r="AE26" i="27"/>
  <c r="AB26" i="27"/>
  <c r="AF26" i="27"/>
  <c r="AC26" i="27"/>
  <c r="X26" i="27"/>
  <c r="AE23" i="27"/>
  <c r="AA23" i="27"/>
  <c r="AF23" i="27"/>
  <c r="AD23" i="27"/>
  <c r="AB23" i="27"/>
  <c r="Z24" i="27"/>
  <c r="AA24" i="27"/>
  <c r="AE24" i="27"/>
  <c r="AB24" i="27"/>
  <c r="AF24" i="27"/>
  <c r="AC24" i="27"/>
  <c r="AD24" i="27"/>
  <c r="T26" i="27"/>
  <c r="S26" i="27"/>
  <c r="Z22" i="27"/>
  <c r="AD22" i="27"/>
  <c r="AA22" i="27"/>
  <c r="AE22" i="27"/>
  <c r="AB22" i="27"/>
  <c r="AC22" i="27"/>
  <c r="AF22" i="27"/>
  <c r="U26" i="27"/>
  <c r="V26" i="27"/>
  <c r="W26" i="27"/>
  <c r="R27" i="27"/>
  <c r="V27" i="27"/>
  <c r="U27" i="27"/>
  <c r="S27" i="27"/>
  <c r="W27" i="27"/>
  <c r="X27" i="27"/>
  <c r="T27" i="27"/>
  <c r="V24" i="27"/>
  <c r="W24" i="27"/>
  <c r="U22" i="27"/>
  <c r="U24" i="27"/>
  <c r="S24" i="27"/>
  <c r="X24" i="27"/>
  <c r="R24" i="27"/>
  <c r="S25" i="27"/>
  <c r="W25" i="27"/>
  <c r="U25" i="27"/>
  <c r="R25" i="27"/>
  <c r="V25" i="27"/>
  <c r="T25" i="27"/>
  <c r="X25" i="27"/>
  <c r="W22" i="27"/>
  <c r="S22" i="27"/>
  <c r="X22" i="27"/>
  <c r="V22" i="27"/>
  <c r="T22" i="27"/>
  <c r="R23" i="27"/>
  <c r="V23" i="27"/>
  <c r="X23" i="27"/>
  <c r="S23" i="27"/>
  <c r="W23" i="27"/>
  <c r="T23" i="27"/>
  <c r="U23" i="27"/>
  <c r="M26" i="27"/>
  <c r="O26" i="27"/>
  <c r="K26" i="27"/>
  <c r="P26" i="27"/>
  <c r="N26" i="27"/>
  <c r="L26" i="27"/>
  <c r="J27" i="27"/>
  <c r="N27" i="27"/>
  <c r="K27" i="27"/>
  <c r="O27" i="27"/>
  <c r="P27" i="27"/>
  <c r="M27" i="27"/>
  <c r="L27" i="27"/>
  <c r="M24" i="27"/>
  <c r="O24" i="27"/>
  <c r="K24" i="27"/>
  <c r="P24" i="27"/>
  <c r="N24" i="27"/>
  <c r="L24" i="27"/>
  <c r="J25" i="27"/>
  <c r="N25" i="27"/>
  <c r="L25" i="27"/>
  <c r="M25" i="27"/>
  <c r="K25" i="27"/>
  <c r="O25" i="27"/>
  <c r="P25" i="27"/>
  <c r="K22" i="27"/>
  <c r="O22" i="27"/>
  <c r="M22" i="27"/>
  <c r="N22" i="27"/>
  <c r="P22" i="27"/>
  <c r="J22" i="27"/>
  <c r="J23" i="27"/>
  <c r="N23" i="27"/>
  <c r="K23" i="27"/>
  <c r="O23" i="27"/>
  <c r="L23" i="27"/>
  <c r="P23" i="27"/>
  <c r="M23" i="27"/>
  <c r="H26" i="27"/>
  <c r="C26" i="27"/>
  <c r="D24" i="27"/>
  <c r="D26" i="27"/>
  <c r="F26" i="27"/>
  <c r="E26" i="27"/>
  <c r="B26" i="27"/>
  <c r="B27" i="27"/>
  <c r="F27" i="27"/>
  <c r="C27" i="27"/>
  <c r="G27" i="27"/>
  <c r="E27" i="27"/>
  <c r="D27" i="27"/>
  <c r="H27" i="27"/>
  <c r="C24" i="27"/>
  <c r="E24" i="27"/>
  <c r="H24" i="27"/>
  <c r="F24" i="27"/>
  <c r="G24" i="27"/>
  <c r="B25" i="27"/>
  <c r="F25" i="27"/>
  <c r="E25" i="27"/>
  <c r="C25" i="27"/>
  <c r="G25" i="27"/>
  <c r="D25" i="27"/>
  <c r="H25" i="27"/>
  <c r="D22" i="27"/>
  <c r="G22" i="27"/>
  <c r="C22" i="27"/>
  <c r="F22" i="27"/>
  <c r="E22" i="27"/>
  <c r="B22" i="27"/>
  <c r="E23" i="27"/>
  <c r="B23" i="27"/>
  <c r="F23" i="27"/>
  <c r="C23" i="27"/>
  <c r="G23" i="27"/>
  <c r="D23" i="27"/>
  <c r="H23" i="27"/>
  <c r="AC15" i="27"/>
  <c r="AE15" i="27"/>
  <c r="AA15" i="27"/>
  <c r="AA13" i="27"/>
  <c r="AF15" i="27"/>
  <c r="AD15" i="27"/>
  <c r="AB15" i="27"/>
  <c r="Z16" i="27"/>
  <c r="AD16" i="27"/>
  <c r="AA16" i="27"/>
  <c r="AE16" i="27"/>
  <c r="AB16" i="27"/>
  <c r="AF16" i="27"/>
  <c r="AC16" i="27"/>
  <c r="AB13" i="27"/>
  <c r="AE13" i="27"/>
  <c r="AC13" i="27"/>
  <c r="AD13" i="27"/>
  <c r="AF13" i="27"/>
  <c r="Z14" i="27"/>
  <c r="AD14" i="27"/>
  <c r="AA14" i="27"/>
  <c r="AE14" i="27"/>
  <c r="AF14" i="27"/>
  <c r="AB14" i="27"/>
  <c r="AC14" i="27"/>
  <c r="U16" i="27"/>
  <c r="S16" i="27"/>
  <c r="Z12" i="27"/>
  <c r="AD12" i="27"/>
  <c r="AA12" i="27"/>
  <c r="AE12" i="27"/>
  <c r="AB12" i="27"/>
  <c r="AF12" i="27"/>
  <c r="AC12" i="27"/>
  <c r="W16" i="27"/>
  <c r="S14" i="27"/>
  <c r="X16" i="27"/>
  <c r="V16" i="27"/>
  <c r="T16" i="27"/>
  <c r="R17" i="27"/>
  <c r="V17" i="27"/>
  <c r="X17" i="27"/>
  <c r="S17" i="27"/>
  <c r="W17" i="27"/>
  <c r="T17" i="27"/>
  <c r="U17" i="27"/>
  <c r="T14" i="27"/>
  <c r="W14" i="27"/>
  <c r="U14" i="27"/>
  <c r="V14" i="27"/>
  <c r="X14" i="27"/>
  <c r="R15" i="27"/>
  <c r="V15" i="27"/>
  <c r="S15" i="27"/>
  <c r="W15" i="27"/>
  <c r="T15" i="27"/>
  <c r="X15" i="27"/>
  <c r="U15" i="27"/>
  <c r="T12" i="27"/>
  <c r="S12" i="27"/>
  <c r="M16" i="27"/>
  <c r="U12" i="27"/>
  <c r="V12" i="27"/>
  <c r="X12" i="27"/>
  <c r="R12" i="27"/>
  <c r="R13" i="27"/>
  <c r="V13" i="27"/>
  <c r="S13" i="27"/>
  <c r="W13" i="27"/>
  <c r="T13" i="27"/>
  <c r="U13" i="27"/>
  <c r="X13" i="27"/>
  <c r="O16" i="27"/>
  <c r="K16" i="27"/>
  <c r="P16" i="27"/>
  <c r="N16" i="27"/>
  <c r="L16" i="27"/>
  <c r="K17" i="27"/>
  <c r="O17" i="27"/>
  <c r="M17" i="27"/>
  <c r="J17" i="27"/>
  <c r="N17" i="27"/>
  <c r="L17" i="27"/>
  <c r="P17" i="27"/>
  <c r="O14" i="27"/>
  <c r="L14" i="27"/>
  <c r="K14" i="27"/>
  <c r="P12" i="27"/>
  <c r="M14" i="27"/>
  <c r="N14" i="27"/>
  <c r="P14" i="27"/>
  <c r="J15" i="27"/>
  <c r="N15" i="27"/>
  <c r="O15" i="27"/>
  <c r="P15" i="27"/>
  <c r="M15" i="27"/>
  <c r="K15" i="27"/>
  <c r="L15" i="27"/>
  <c r="O12" i="27"/>
  <c r="K12" i="27"/>
  <c r="H17" i="27"/>
  <c r="L12" i="27"/>
  <c r="N12" i="27"/>
  <c r="M12" i="27"/>
  <c r="J13" i="27"/>
  <c r="N13" i="27"/>
  <c r="O13" i="27"/>
  <c r="K13" i="27"/>
  <c r="L13" i="27"/>
  <c r="P13" i="27"/>
  <c r="M13" i="27"/>
  <c r="G17" i="27"/>
  <c r="C17" i="27"/>
  <c r="H14" i="27"/>
  <c r="D17" i="27"/>
  <c r="F17" i="27"/>
  <c r="E17" i="27"/>
  <c r="B16" i="27"/>
  <c r="F16" i="27"/>
  <c r="C16" i="27"/>
  <c r="G16" i="27"/>
  <c r="D16" i="27"/>
  <c r="H16" i="27"/>
  <c r="E16" i="27"/>
  <c r="G14" i="27"/>
  <c r="C14" i="27"/>
  <c r="E12" i="27"/>
  <c r="D14" i="27"/>
  <c r="F14" i="27"/>
  <c r="E14" i="27"/>
  <c r="C15" i="27"/>
  <c r="G15" i="27"/>
  <c r="E15" i="27"/>
  <c r="B15" i="27"/>
  <c r="F15" i="27"/>
  <c r="D15" i="27"/>
  <c r="H15" i="27"/>
  <c r="G12" i="27"/>
  <c r="H12" i="27"/>
  <c r="C12" i="27"/>
  <c r="D12" i="27"/>
  <c r="B12" i="27"/>
  <c r="B13" i="27"/>
  <c r="F13" i="27"/>
  <c r="C13" i="27"/>
  <c r="G13" i="27"/>
  <c r="H13" i="27"/>
  <c r="E13" i="27"/>
  <c r="D13" i="27"/>
  <c r="E15" i="26"/>
  <c r="F15" i="26" s="1"/>
  <c r="E10" i="26"/>
  <c r="F10" i="26" s="1"/>
  <c r="E6" i="26"/>
  <c r="F6" i="26" s="1"/>
  <c r="E11" i="26"/>
  <c r="F11" i="26" s="1"/>
  <c r="E14" i="26"/>
  <c r="F14" i="26" s="1"/>
  <c r="E5" i="26"/>
  <c r="F5" i="26" s="1"/>
  <c r="E13" i="26"/>
  <c r="F13" i="26" s="1"/>
  <c r="E8" i="26"/>
  <c r="F8" i="26" s="1"/>
  <c r="E12" i="26"/>
  <c r="F12" i="26" s="1"/>
  <c r="E7" i="26"/>
  <c r="F7" i="26" s="1"/>
  <c r="E9" i="26"/>
  <c r="F9" i="26" s="1"/>
  <c r="C6" i="26"/>
  <c r="B15" i="25" a="1"/>
  <c r="C15" i="25" s="1"/>
  <c r="B13" i="25" a="1"/>
  <c r="H13" i="25" s="1"/>
  <c r="B11" i="25" a="1"/>
  <c r="G11" i="25" s="1"/>
  <c r="B9" i="25" a="1"/>
  <c r="G9" i="25" s="1"/>
  <c r="B7" i="25" a="1"/>
  <c r="H7" i="25" s="1"/>
  <c r="B5" i="25" a="1"/>
  <c r="G5" i="25" s="1"/>
  <c r="G4" i="25" s="1"/>
  <c r="B15" i="24" a="1"/>
  <c r="C15" i="24" s="1"/>
  <c r="B13" i="24" a="1"/>
  <c r="H13" i="24" s="1"/>
  <c r="B11" i="24" a="1"/>
  <c r="G11" i="24" s="1"/>
  <c r="B9" i="24" a="1"/>
  <c r="G9" i="24" s="1"/>
  <c r="B7" i="24" a="1"/>
  <c r="H7" i="24" s="1"/>
  <c r="B5" i="24" a="1"/>
  <c r="G5" i="24" s="1"/>
  <c r="G4" i="24" s="1"/>
  <c r="B15" i="23" a="1"/>
  <c r="C15" i="23" s="1"/>
  <c r="B13" i="23" a="1"/>
  <c r="H13" i="23" s="1"/>
  <c r="B11" i="23" a="1"/>
  <c r="G11" i="23" s="1"/>
  <c r="B9" i="23" a="1"/>
  <c r="G9" i="23" s="1"/>
  <c r="B7" i="23" a="1"/>
  <c r="H7" i="23" s="1"/>
  <c r="B5" i="23" a="1"/>
  <c r="G5" i="23" s="1"/>
  <c r="G4" i="23" s="1"/>
  <c r="B15" i="22" a="1"/>
  <c r="C15" i="22" s="1"/>
  <c r="B13" i="22" a="1"/>
  <c r="H13" i="22" s="1"/>
  <c r="B11" i="22" a="1"/>
  <c r="G11" i="22" s="1"/>
  <c r="B9" i="22" a="1"/>
  <c r="H9" i="22" s="1"/>
  <c r="B7" i="22" a="1"/>
  <c r="G7" i="22" s="1"/>
  <c r="B5" i="22" a="1"/>
  <c r="H5" i="22" s="1"/>
  <c r="H4" i="22" s="1"/>
  <c r="B15" i="21" a="1"/>
  <c r="C15" i="21" s="1"/>
  <c r="B13" i="21" a="1"/>
  <c r="H13" i="21" s="1"/>
  <c r="B11" i="21" a="1"/>
  <c r="G11" i="21" s="1"/>
  <c r="B9" i="21" a="1"/>
  <c r="G9" i="21" s="1"/>
  <c r="B7" i="21" a="1"/>
  <c r="H7" i="21" s="1"/>
  <c r="B5" i="21" a="1"/>
  <c r="G5" i="21" s="1"/>
  <c r="G4" i="21" s="1"/>
  <c r="B15" i="20" a="1"/>
  <c r="C15" i="20" s="1"/>
  <c r="B13" i="20" a="1"/>
  <c r="H13" i="20" s="1"/>
  <c r="B11" i="20" a="1"/>
  <c r="G11" i="20" s="1"/>
  <c r="B9" i="20" a="1"/>
  <c r="H9" i="20" s="1"/>
  <c r="B7" i="20" a="1"/>
  <c r="G7" i="20" s="1"/>
  <c r="B5" i="20" a="1"/>
  <c r="E5" i="20" s="1"/>
  <c r="E4" i="20" s="1"/>
  <c r="B15" i="19" a="1"/>
  <c r="C15" i="19" s="1"/>
  <c r="B13" i="19" a="1"/>
  <c r="H13" i="19" s="1"/>
  <c r="B11" i="19" a="1"/>
  <c r="G11" i="19" s="1"/>
  <c r="B9" i="19" a="1"/>
  <c r="H9" i="19" s="1"/>
  <c r="B7" i="19" a="1"/>
  <c r="G7" i="19" s="1"/>
  <c r="B5" i="19" a="1"/>
  <c r="H5" i="19" s="1"/>
  <c r="H4" i="19" s="1"/>
  <c r="B15" i="18" a="1"/>
  <c r="C15" i="18" s="1"/>
  <c r="B13" i="18" a="1"/>
  <c r="G13" i="18" s="1"/>
  <c r="B11" i="18" a="1"/>
  <c r="G11" i="18" s="1"/>
  <c r="B9" i="18" a="1"/>
  <c r="G9" i="18" s="1"/>
  <c r="B7" i="18" a="1"/>
  <c r="G7" i="18" s="1"/>
  <c r="B5" i="18" a="1"/>
  <c r="G5" i="18" s="1"/>
  <c r="G4" i="18" s="1"/>
  <c r="B15" i="17" a="1"/>
  <c r="B15" i="17" s="1"/>
  <c r="B13" i="17" a="1"/>
  <c r="G13" i="17" s="1"/>
  <c r="B11" i="17" a="1"/>
  <c r="H11" i="17" s="1"/>
  <c r="B9" i="17" a="1"/>
  <c r="H9" i="17" s="1"/>
  <c r="B7" i="17" a="1"/>
  <c r="G7" i="17" s="1"/>
  <c r="B5" i="17" a="1"/>
  <c r="H5" i="17" s="1"/>
  <c r="H4" i="17" s="1"/>
  <c r="B15" i="16" a="1"/>
  <c r="C15" i="16" s="1"/>
  <c r="B13" i="16" a="1"/>
  <c r="H13" i="16" s="1"/>
  <c r="B11" i="16" a="1"/>
  <c r="G11" i="16" s="1"/>
  <c r="B9" i="16" a="1"/>
  <c r="H9" i="16" s="1"/>
  <c r="B7" i="16" a="1"/>
  <c r="G7" i="16" s="1"/>
  <c r="B5" i="16" a="1"/>
  <c r="H5" i="16" s="1"/>
  <c r="H4" i="16" s="1"/>
  <c r="B15" i="15" a="1"/>
  <c r="C15" i="15" s="1"/>
  <c r="B13" i="15" a="1"/>
  <c r="H13" i="15" s="1"/>
  <c r="B11" i="15" a="1"/>
  <c r="G11" i="15" s="1"/>
  <c r="B9" i="15" a="1"/>
  <c r="H9" i="15" s="1"/>
  <c r="B7" i="15" a="1"/>
  <c r="G7" i="15" s="1"/>
  <c r="B5" i="15" a="1"/>
  <c r="H5" i="15" s="1"/>
  <c r="H4" i="15" s="1"/>
  <c r="B16" i="17" l="1"/>
  <c r="C16" i="18"/>
  <c r="C16" i="24"/>
  <c r="C16" i="19"/>
  <c r="C16" i="25"/>
  <c r="C16" i="20"/>
  <c r="C16" i="23"/>
  <c r="C16" i="16"/>
  <c r="C16" i="21"/>
  <c r="C16" i="22"/>
  <c r="G14" i="18"/>
  <c r="H14" i="23"/>
  <c r="H14" i="19"/>
  <c r="G14" i="17"/>
  <c r="H14" i="22"/>
  <c r="H14" i="24"/>
  <c r="H14" i="25"/>
  <c r="H14" i="20"/>
  <c r="H14" i="16"/>
  <c r="H14" i="21"/>
  <c r="H12" i="17"/>
  <c r="G12" i="18"/>
  <c r="G12" i="24"/>
  <c r="G12" i="19"/>
  <c r="G12" i="25"/>
  <c r="G12" i="20"/>
  <c r="G12" i="16"/>
  <c r="G12" i="21"/>
  <c r="G12" i="22"/>
  <c r="G12" i="23"/>
  <c r="H10" i="17"/>
  <c r="G10" i="18"/>
  <c r="G10" i="24"/>
  <c r="H10" i="20"/>
  <c r="G10" i="23"/>
  <c r="G10" i="25"/>
  <c r="H10" i="19"/>
  <c r="G10" i="21"/>
  <c r="H10" i="16"/>
  <c r="H10" i="22"/>
  <c r="G8" i="18"/>
  <c r="H8" i="23"/>
  <c r="G8" i="19"/>
  <c r="H8" i="24"/>
  <c r="G8" i="20"/>
  <c r="H8" i="25"/>
  <c r="G8" i="16"/>
  <c r="H8" i="21"/>
  <c r="G8" i="22"/>
  <c r="G8" i="17"/>
  <c r="G6" i="25"/>
  <c r="G6" i="24"/>
  <c r="G6" i="23"/>
  <c r="H6" i="22"/>
  <c r="G6" i="21"/>
  <c r="E6" i="20"/>
  <c r="C16" i="15"/>
  <c r="H14" i="15"/>
  <c r="G12" i="15"/>
  <c r="H10" i="15"/>
  <c r="G8" i="15"/>
  <c r="H6" i="19"/>
  <c r="G6" i="18"/>
  <c r="H6" i="17"/>
  <c r="H6" i="16"/>
  <c r="H6" i="15"/>
  <c r="B17" i="14"/>
  <c r="B9" i="18"/>
  <c r="B2" i="18" s="1"/>
  <c r="B5" i="18"/>
  <c r="B6" i="18" s="1"/>
  <c r="B13" i="18"/>
  <c r="B14" i="18" s="1"/>
  <c r="F5" i="18"/>
  <c r="F4" i="18" s="1"/>
  <c r="F9" i="18"/>
  <c r="F10" i="18" s="1"/>
  <c r="F13" i="18"/>
  <c r="F14" i="18" s="1"/>
  <c r="D7" i="18"/>
  <c r="D8" i="18" s="1"/>
  <c r="H7" i="18"/>
  <c r="H8" i="18" s="1"/>
  <c r="D11" i="18"/>
  <c r="D12" i="18" s="1"/>
  <c r="H11" i="18"/>
  <c r="H12" i="18" s="1"/>
  <c r="D5" i="18"/>
  <c r="D4" i="18" s="1"/>
  <c r="H5" i="18"/>
  <c r="H4" i="18" s="1"/>
  <c r="B7" i="18"/>
  <c r="B8" i="18" s="1"/>
  <c r="F7" i="18"/>
  <c r="F8" i="18" s="1"/>
  <c r="D9" i="18"/>
  <c r="D10" i="18" s="1"/>
  <c r="H9" i="18"/>
  <c r="H10" i="18" s="1"/>
  <c r="B11" i="18"/>
  <c r="B12" i="18" s="1"/>
  <c r="F11" i="18"/>
  <c r="F12" i="18" s="1"/>
  <c r="D13" i="18"/>
  <c r="D14" i="18" s="1"/>
  <c r="H13" i="18"/>
  <c r="H14" i="18" s="1"/>
  <c r="B15" i="18"/>
  <c r="B16" i="18" s="1"/>
  <c r="C7" i="25"/>
  <c r="C8" i="25" s="1"/>
  <c r="E7" i="25"/>
  <c r="E8" i="25" s="1"/>
  <c r="G7" i="25"/>
  <c r="G8" i="25" s="1"/>
  <c r="C13" i="25"/>
  <c r="C14" i="25" s="1"/>
  <c r="E13" i="25"/>
  <c r="E14" i="25" s="1"/>
  <c r="G13" i="25"/>
  <c r="G14" i="25" s="1"/>
  <c r="B5" i="25"/>
  <c r="B6" i="25" s="1"/>
  <c r="D5" i="25"/>
  <c r="F5" i="25"/>
  <c r="F4" i="25" s="1"/>
  <c r="H5" i="25"/>
  <c r="H4" i="25" s="1"/>
  <c r="B7" i="25"/>
  <c r="B8" i="25" s="1"/>
  <c r="D7" i="25"/>
  <c r="D8" i="25" s="1"/>
  <c r="F7" i="25"/>
  <c r="F8" i="25" s="1"/>
  <c r="B9" i="25"/>
  <c r="B2" i="25" s="1"/>
  <c r="D9" i="25"/>
  <c r="D10" i="25" s="1"/>
  <c r="F9" i="25"/>
  <c r="F10" i="25" s="1"/>
  <c r="H9" i="25"/>
  <c r="H10" i="25" s="1"/>
  <c r="B11" i="25"/>
  <c r="B12" i="25" s="1"/>
  <c r="D11" i="25"/>
  <c r="D12" i="25" s="1"/>
  <c r="F11" i="25"/>
  <c r="F12" i="25" s="1"/>
  <c r="H11" i="25"/>
  <c r="H12" i="25" s="1"/>
  <c r="B13" i="25"/>
  <c r="B14" i="25" s="1"/>
  <c r="D13" i="25"/>
  <c r="D14" i="25" s="1"/>
  <c r="F13" i="25"/>
  <c r="F14" i="25" s="1"/>
  <c r="B15" i="25"/>
  <c r="B16" i="25" s="1"/>
  <c r="C5" i="25"/>
  <c r="C4" i="25" s="1"/>
  <c r="E5" i="25"/>
  <c r="E4" i="25" s="1"/>
  <c r="C9" i="25"/>
  <c r="C10" i="25" s="1"/>
  <c r="E9" i="25"/>
  <c r="E10" i="25" s="1"/>
  <c r="C11" i="25"/>
  <c r="C12" i="25" s="1"/>
  <c r="E11" i="25"/>
  <c r="E12" i="25" s="1"/>
  <c r="C7" i="24"/>
  <c r="C8" i="24" s="1"/>
  <c r="E7" i="24"/>
  <c r="E8" i="24" s="1"/>
  <c r="G7" i="24"/>
  <c r="G8" i="24" s="1"/>
  <c r="C13" i="24"/>
  <c r="C14" i="24" s="1"/>
  <c r="E13" i="24"/>
  <c r="E14" i="24" s="1"/>
  <c r="G13" i="24"/>
  <c r="G14" i="24" s="1"/>
  <c r="B5" i="24"/>
  <c r="B6" i="24" s="1"/>
  <c r="D5" i="24"/>
  <c r="D4" i="24" s="1"/>
  <c r="F5" i="24"/>
  <c r="H5" i="24"/>
  <c r="H4" i="24" s="1"/>
  <c r="B7" i="24"/>
  <c r="B8" i="24" s="1"/>
  <c r="D7" i="24"/>
  <c r="D8" i="24" s="1"/>
  <c r="F7" i="24"/>
  <c r="F8" i="24" s="1"/>
  <c r="B9" i="24"/>
  <c r="B2" i="24" s="1"/>
  <c r="D9" i="24"/>
  <c r="D10" i="24" s="1"/>
  <c r="F9" i="24"/>
  <c r="F10" i="24" s="1"/>
  <c r="H9" i="24"/>
  <c r="H10" i="24" s="1"/>
  <c r="B11" i="24"/>
  <c r="B12" i="24" s="1"/>
  <c r="D11" i="24"/>
  <c r="D12" i="24" s="1"/>
  <c r="F11" i="24"/>
  <c r="F12" i="24" s="1"/>
  <c r="H11" i="24"/>
  <c r="H12" i="24" s="1"/>
  <c r="B13" i="24"/>
  <c r="B14" i="24" s="1"/>
  <c r="D13" i="24"/>
  <c r="D14" i="24" s="1"/>
  <c r="F13" i="24"/>
  <c r="F14" i="24" s="1"/>
  <c r="B15" i="24"/>
  <c r="B16" i="24" s="1"/>
  <c r="C5" i="24"/>
  <c r="C4" i="24" s="1"/>
  <c r="E5" i="24"/>
  <c r="E4" i="24" s="1"/>
  <c r="C9" i="24"/>
  <c r="C10" i="24" s="1"/>
  <c r="E9" i="24"/>
  <c r="E10" i="24" s="1"/>
  <c r="C11" i="24"/>
  <c r="C12" i="24" s="1"/>
  <c r="E11" i="24"/>
  <c r="E12" i="24" s="1"/>
  <c r="C7" i="23"/>
  <c r="C8" i="23" s="1"/>
  <c r="E7" i="23"/>
  <c r="E8" i="23" s="1"/>
  <c r="G7" i="23"/>
  <c r="G8" i="23" s="1"/>
  <c r="C13" i="23"/>
  <c r="C14" i="23" s="1"/>
  <c r="E13" i="23"/>
  <c r="E14" i="23" s="1"/>
  <c r="G13" i="23"/>
  <c r="G14" i="23" s="1"/>
  <c r="B5" i="23"/>
  <c r="B6" i="23" s="1"/>
  <c r="D5" i="23"/>
  <c r="F5" i="23"/>
  <c r="F4" i="23" s="1"/>
  <c r="H5" i="23"/>
  <c r="H4" i="23" s="1"/>
  <c r="B7" i="23"/>
  <c r="B8" i="23" s="1"/>
  <c r="D7" i="23"/>
  <c r="D8" i="23" s="1"/>
  <c r="F7" i="23"/>
  <c r="F8" i="23" s="1"/>
  <c r="B9" i="23"/>
  <c r="D9" i="23"/>
  <c r="D10" i="23" s="1"/>
  <c r="F9" i="23"/>
  <c r="F10" i="23" s="1"/>
  <c r="H9" i="23"/>
  <c r="H10" i="23" s="1"/>
  <c r="B11" i="23"/>
  <c r="B12" i="23" s="1"/>
  <c r="D11" i="23"/>
  <c r="D12" i="23" s="1"/>
  <c r="F11" i="23"/>
  <c r="F12" i="23" s="1"/>
  <c r="H11" i="23"/>
  <c r="H12" i="23" s="1"/>
  <c r="B13" i="23"/>
  <c r="B14" i="23" s="1"/>
  <c r="D13" i="23"/>
  <c r="D14" i="23" s="1"/>
  <c r="F13" i="23"/>
  <c r="F14" i="23" s="1"/>
  <c r="B15" i="23"/>
  <c r="B16" i="23" s="1"/>
  <c r="C5" i="23"/>
  <c r="C4" i="23" s="1"/>
  <c r="E5" i="23"/>
  <c r="E4" i="23" s="1"/>
  <c r="C9" i="23"/>
  <c r="C10" i="23" s="1"/>
  <c r="E9" i="23"/>
  <c r="E10" i="23" s="1"/>
  <c r="C11" i="23"/>
  <c r="C12" i="23" s="1"/>
  <c r="E11" i="23"/>
  <c r="E12" i="23" s="1"/>
  <c r="C5" i="22"/>
  <c r="E5" i="22"/>
  <c r="E4" i="22" s="1"/>
  <c r="G5" i="22"/>
  <c r="G4" i="22" s="1"/>
  <c r="C9" i="22"/>
  <c r="C10" i="22" s="1"/>
  <c r="E9" i="22"/>
  <c r="E10" i="22" s="1"/>
  <c r="G9" i="22"/>
  <c r="G10" i="22" s="1"/>
  <c r="C13" i="22"/>
  <c r="C14" i="22" s="1"/>
  <c r="E13" i="22"/>
  <c r="E14" i="22" s="1"/>
  <c r="G13" i="22"/>
  <c r="G14" i="22" s="1"/>
  <c r="B5" i="22"/>
  <c r="B6" i="22" s="1"/>
  <c r="D5" i="22"/>
  <c r="D4" i="22" s="1"/>
  <c r="F5" i="22"/>
  <c r="F4" i="22" s="1"/>
  <c r="B7" i="22"/>
  <c r="B8" i="22" s="1"/>
  <c r="D7" i="22"/>
  <c r="D8" i="22" s="1"/>
  <c r="F7" i="22"/>
  <c r="F8" i="22" s="1"/>
  <c r="H7" i="22"/>
  <c r="H8" i="22" s="1"/>
  <c r="B9" i="22"/>
  <c r="D9" i="22"/>
  <c r="D10" i="22" s="1"/>
  <c r="F9" i="22"/>
  <c r="F10" i="22" s="1"/>
  <c r="B11" i="22"/>
  <c r="B12" i="22" s="1"/>
  <c r="D11" i="22"/>
  <c r="D12" i="22" s="1"/>
  <c r="F11" i="22"/>
  <c r="F12" i="22" s="1"/>
  <c r="H11" i="22"/>
  <c r="H12" i="22" s="1"/>
  <c r="B13" i="22"/>
  <c r="B14" i="22" s="1"/>
  <c r="D13" i="22"/>
  <c r="D14" i="22" s="1"/>
  <c r="F13" i="22"/>
  <c r="F14" i="22" s="1"/>
  <c r="B15" i="22"/>
  <c r="B16" i="22" s="1"/>
  <c r="C7" i="22"/>
  <c r="C8" i="22" s="1"/>
  <c r="E7" i="22"/>
  <c r="E8" i="22" s="1"/>
  <c r="C11" i="22"/>
  <c r="C12" i="22" s="1"/>
  <c r="E11" i="22"/>
  <c r="E12" i="22" s="1"/>
  <c r="C7" i="21"/>
  <c r="C8" i="21" s="1"/>
  <c r="E7" i="21"/>
  <c r="E8" i="21" s="1"/>
  <c r="G7" i="21"/>
  <c r="G8" i="21" s="1"/>
  <c r="C13" i="21"/>
  <c r="C14" i="21" s="1"/>
  <c r="E13" i="21"/>
  <c r="E14" i="21" s="1"/>
  <c r="G13" i="21"/>
  <c r="G14" i="21" s="1"/>
  <c r="B5" i="21"/>
  <c r="B6" i="21" s="1"/>
  <c r="D5" i="21"/>
  <c r="D4" i="21" s="1"/>
  <c r="F5" i="21"/>
  <c r="F4" i="21" s="1"/>
  <c r="H5" i="21"/>
  <c r="H4" i="21" s="1"/>
  <c r="B7" i="21"/>
  <c r="B8" i="21" s="1"/>
  <c r="D7" i="21"/>
  <c r="D8" i="21" s="1"/>
  <c r="F7" i="21"/>
  <c r="F8" i="21" s="1"/>
  <c r="B9" i="21"/>
  <c r="D9" i="21"/>
  <c r="D10" i="21" s="1"/>
  <c r="F9" i="21"/>
  <c r="F10" i="21" s="1"/>
  <c r="H9" i="21"/>
  <c r="H10" i="21" s="1"/>
  <c r="B11" i="21"/>
  <c r="B12" i="21" s="1"/>
  <c r="D11" i="21"/>
  <c r="D12" i="21" s="1"/>
  <c r="F11" i="21"/>
  <c r="F12" i="21" s="1"/>
  <c r="H11" i="21"/>
  <c r="H12" i="21" s="1"/>
  <c r="B13" i="21"/>
  <c r="B14" i="21" s="1"/>
  <c r="D13" i="21"/>
  <c r="D14" i="21" s="1"/>
  <c r="F13" i="21"/>
  <c r="F14" i="21" s="1"/>
  <c r="B15" i="21"/>
  <c r="B16" i="21" s="1"/>
  <c r="C5" i="21"/>
  <c r="C4" i="21" s="1"/>
  <c r="E5" i="21"/>
  <c r="C9" i="21"/>
  <c r="C10" i="21" s="1"/>
  <c r="E9" i="21"/>
  <c r="E10" i="21" s="1"/>
  <c r="C11" i="21"/>
  <c r="C12" i="21" s="1"/>
  <c r="E11" i="21"/>
  <c r="E12" i="21" s="1"/>
  <c r="C5" i="20"/>
  <c r="G5" i="20"/>
  <c r="G4" i="20" s="1"/>
  <c r="C9" i="20"/>
  <c r="C10" i="20" s="1"/>
  <c r="E9" i="20"/>
  <c r="E10" i="20" s="1"/>
  <c r="G9" i="20"/>
  <c r="G10" i="20" s="1"/>
  <c r="C13" i="20"/>
  <c r="C14" i="20" s="1"/>
  <c r="E13" i="20"/>
  <c r="E14" i="20" s="1"/>
  <c r="G13" i="20"/>
  <c r="G14" i="20" s="1"/>
  <c r="B5" i="20"/>
  <c r="B6" i="20" s="1"/>
  <c r="D5" i="20"/>
  <c r="D4" i="20" s="1"/>
  <c r="F5" i="20"/>
  <c r="H5" i="20"/>
  <c r="H4" i="20" s="1"/>
  <c r="B7" i="20"/>
  <c r="B8" i="20" s="1"/>
  <c r="D7" i="20"/>
  <c r="D8" i="20" s="1"/>
  <c r="F7" i="20"/>
  <c r="F8" i="20" s="1"/>
  <c r="H7" i="20"/>
  <c r="H8" i="20" s="1"/>
  <c r="B9" i="20"/>
  <c r="B2" i="20" s="1"/>
  <c r="D9" i="20"/>
  <c r="D10" i="20" s="1"/>
  <c r="F9" i="20"/>
  <c r="F10" i="20" s="1"/>
  <c r="B11" i="20"/>
  <c r="B12" i="20" s="1"/>
  <c r="D11" i="20"/>
  <c r="D12" i="20" s="1"/>
  <c r="F11" i="20"/>
  <c r="F12" i="20" s="1"/>
  <c r="H11" i="20"/>
  <c r="H12" i="20" s="1"/>
  <c r="B13" i="20"/>
  <c r="B14" i="20" s="1"/>
  <c r="D13" i="20"/>
  <c r="D14" i="20" s="1"/>
  <c r="F13" i="20"/>
  <c r="F14" i="20" s="1"/>
  <c r="B15" i="20"/>
  <c r="B16" i="20" s="1"/>
  <c r="C7" i="20"/>
  <c r="C8" i="20" s="1"/>
  <c r="E7" i="20"/>
  <c r="E8" i="20" s="1"/>
  <c r="C11" i="20"/>
  <c r="C12" i="20" s="1"/>
  <c r="E11" i="20"/>
  <c r="E12" i="20" s="1"/>
  <c r="C5" i="19"/>
  <c r="C4" i="19" s="1"/>
  <c r="E5" i="19"/>
  <c r="E4" i="19" s="1"/>
  <c r="G5" i="19"/>
  <c r="G4" i="19" s="1"/>
  <c r="C9" i="19"/>
  <c r="C10" i="19" s="1"/>
  <c r="E9" i="19"/>
  <c r="E10" i="19" s="1"/>
  <c r="G9" i="19"/>
  <c r="G10" i="19" s="1"/>
  <c r="C13" i="19"/>
  <c r="C14" i="19" s="1"/>
  <c r="E13" i="19"/>
  <c r="E14" i="19" s="1"/>
  <c r="G13" i="19"/>
  <c r="G14" i="19" s="1"/>
  <c r="B5" i="19"/>
  <c r="B6" i="19" s="1"/>
  <c r="D5" i="19"/>
  <c r="D4" i="19" s="1"/>
  <c r="F5" i="19"/>
  <c r="B7" i="19"/>
  <c r="B8" i="19" s="1"/>
  <c r="D7" i="19"/>
  <c r="D8" i="19" s="1"/>
  <c r="F7" i="19"/>
  <c r="F8" i="19" s="1"/>
  <c r="H7" i="19"/>
  <c r="H8" i="19" s="1"/>
  <c r="B9" i="19"/>
  <c r="B2" i="19" s="1"/>
  <c r="D9" i="19"/>
  <c r="D10" i="19" s="1"/>
  <c r="F9" i="19"/>
  <c r="F10" i="19" s="1"/>
  <c r="B11" i="19"/>
  <c r="B12" i="19" s="1"/>
  <c r="D11" i="19"/>
  <c r="D12" i="19" s="1"/>
  <c r="F11" i="19"/>
  <c r="F12" i="19" s="1"/>
  <c r="H11" i="19"/>
  <c r="H12" i="19" s="1"/>
  <c r="B13" i="19"/>
  <c r="B14" i="19" s="1"/>
  <c r="D13" i="19"/>
  <c r="D14" i="19" s="1"/>
  <c r="F13" i="19"/>
  <c r="F14" i="19" s="1"/>
  <c r="B15" i="19"/>
  <c r="B16" i="19" s="1"/>
  <c r="C7" i="19"/>
  <c r="C8" i="19" s="1"/>
  <c r="E7" i="19"/>
  <c r="E8" i="19" s="1"/>
  <c r="C11" i="19"/>
  <c r="C12" i="19" s="1"/>
  <c r="E11" i="19"/>
  <c r="E12" i="19" s="1"/>
  <c r="C5" i="18"/>
  <c r="E5" i="18"/>
  <c r="E4" i="18" s="1"/>
  <c r="C7" i="18"/>
  <c r="C8" i="18" s="1"/>
  <c r="E7" i="18"/>
  <c r="E8" i="18" s="1"/>
  <c r="C9" i="18"/>
  <c r="C10" i="18" s="1"/>
  <c r="E9" i="18"/>
  <c r="E10" i="18" s="1"/>
  <c r="C11" i="18"/>
  <c r="C12" i="18" s="1"/>
  <c r="E11" i="18"/>
  <c r="E12" i="18" s="1"/>
  <c r="C13" i="18"/>
  <c r="C14" i="18" s="1"/>
  <c r="E13" i="18"/>
  <c r="E14" i="18" s="1"/>
  <c r="C5" i="17"/>
  <c r="C4" i="17" s="1"/>
  <c r="E5" i="17"/>
  <c r="G5" i="17"/>
  <c r="C9" i="17"/>
  <c r="C10" i="17" s="1"/>
  <c r="E9" i="17"/>
  <c r="E10" i="17" s="1"/>
  <c r="G9" i="17"/>
  <c r="G10" i="17" s="1"/>
  <c r="C11" i="17"/>
  <c r="C12" i="17" s="1"/>
  <c r="E11" i="17"/>
  <c r="E12" i="17" s="1"/>
  <c r="G11" i="17"/>
  <c r="G12" i="17" s="1"/>
  <c r="C15" i="17"/>
  <c r="C16" i="17" s="1"/>
  <c r="B5" i="17"/>
  <c r="B6" i="17" s="1"/>
  <c r="D5" i="17"/>
  <c r="D4" i="17" s="1"/>
  <c r="F5" i="17"/>
  <c r="F4" i="17" s="1"/>
  <c r="B7" i="17"/>
  <c r="B8" i="17" s="1"/>
  <c r="D7" i="17"/>
  <c r="D8" i="17" s="1"/>
  <c r="F7" i="17"/>
  <c r="F8" i="17" s="1"/>
  <c r="H7" i="17"/>
  <c r="H8" i="17" s="1"/>
  <c r="B9" i="17"/>
  <c r="B2" i="17" s="1"/>
  <c r="D9" i="17"/>
  <c r="D10" i="17" s="1"/>
  <c r="F9" i="17"/>
  <c r="F10" i="17" s="1"/>
  <c r="B11" i="17"/>
  <c r="B12" i="17" s="1"/>
  <c r="D11" i="17"/>
  <c r="D12" i="17" s="1"/>
  <c r="F11" i="17"/>
  <c r="F12" i="17" s="1"/>
  <c r="B13" i="17"/>
  <c r="B14" i="17" s="1"/>
  <c r="D13" i="17"/>
  <c r="D14" i="17" s="1"/>
  <c r="F13" i="17"/>
  <c r="F14" i="17" s="1"/>
  <c r="H13" i="17"/>
  <c r="H14" i="17" s="1"/>
  <c r="C7" i="17"/>
  <c r="C8" i="17" s="1"/>
  <c r="E7" i="17"/>
  <c r="E8" i="17" s="1"/>
  <c r="C13" i="17"/>
  <c r="C14" i="17" s="1"/>
  <c r="E13" i="17"/>
  <c r="E14" i="17" s="1"/>
  <c r="C5" i="16"/>
  <c r="C4" i="16" s="1"/>
  <c r="E5" i="16"/>
  <c r="E4" i="16" s="1"/>
  <c r="G5" i="16"/>
  <c r="G4" i="16" s="1"/>
  <c r="C9" i="16"/>
  <c r="C10" i="16" s="1"/>
  <c r="E9" i="16"/>
  <c r="E10" i="16" s="1"/>
  <c r="G9" i="16"/>
  <c r="G10" i="16" s="1"/>
  <c r="C13" i="16"/>
  <c r="C14" i="16" s="1"/>
  <c r="E13" i="16"/>
  <c r="E14" i="16" s="1"/>
  <c r="G13" i="16"/>
  <c r="G14" i="16" s="1"/>
  <c r="B5" i="16"/>
  <c r="B6" i="16" s="1"/>
  <c r="D5" i="16"/>
  <c r="D4" i="16" s="1"/>
  <c r="F5" i="16"/>
  <c r="B7" i="16"/>
  <c r="B8" i="16" s="1"/>
  <c r="D7" i="16"/>
  <c r="D8" i="16" s="1"/>
  <c r="F7" i="16"/>
  <c r="F8" i="16" s="1"/>
  <c r="H7" i="16"/>
  <c r="H8" i="16" s="1"/>
  <c r="B9" i="16"/>
  <c r="B2" i="16" s="1"/>
  <c r="D9" i="16"/>
  <c r="D10" i="16" s="1"/>
  <c r="F9" i="16"/>
  <c r="F10" i="16" s="1"/>
  <c r="B11" i="16"/>
  <c r="B12" i="16" s="1"/>
  <c r="D11" i="16"/>
  <c r="D12" i="16" s="1"/>
  <c r="F11" i="16"/>
  <c r="F12" i="16" s="1"/>
  <c r="H11" i="16"/>
  <c r="H12" i="16" s="1"/>
  <c r="B13" i="16"/>
  <c r="B14" i="16" s="1"/>
  <c r="D13" i="16"/>
  <c r="D14" i="16" s="1"/>
  <c r="F13" i="16"/>
  <c r="F14" i="16" s="1"/>
  <c r="B15" i="16"/>
  <c r="B16" i="16" s="1"/>
  <c r="C7" i="16"/>
  <c r="C8" i="16" s="1"/>
  <c r="E7" i="16"/>
  <c r="E8" i="16" s="1"/>
  <c r="C11" i="16"/>
  <c r="C12" i="16" s="1"/>
  <c r="E11" i="16"/>
  <c r="E12" i="16" s="1"/>
  <c r="C5" i="15"/>
  <c r="C4" i="15" s="1"/>
  <c r="E5" i="15"/>
  <c r="E4" i="15" s="1"/>
  <c r="G5" i="15"/>
  <c r="G4" i="15" s="1"/>
  <c r="C9" i="15"/>
  <c r="C10" i="15" s="1"/>
  <c r="E9" i="15"/>
  <c r="E10" i="15" s="1"/>
  <c r="G9" i="15"/>
  <c r="G10" i="15" s="1"/>
  <c r="C13" i="15"/>
  <c r="C14" i="15" s="1"/>
  <c r="E13" i="15"/>
  <c r="E14" i="15" s="1"/>
  <c r="G13" i="15"/>
  <c r="G14" i="15" s="1"/>
  <c r="B5" i="15"/>
  <c r="B6" i="15" s="1"/>
  <c r="D5" i="15"/>
  <c r="F5" i="15"/>
  <c r="B7" i="15"/>
  <c r="B8" i="15" s="1"/>
  <c r="D7" i="15"/>
  <c r="D8" i="15" s="1"/>
  <c r="F7" i="15"/>
  <c r="F8" i="15" s="1"/>
  <c r="H7" i="15"/>
  <c r="H8" i="15" s="1"/>
  <c r="B9" i="15"/>
  <c r="D9" i="15"/>
  <c r="D10" i="15" s="1"/>
  <c r="F9" i="15"/>
  <c r="F10" i="15" s="1"/>
  <c r="B11" i="15"/>
  <c r="B12" i="15" s="1"/>
  <c r="D11" i="15"/>
  <c r="D12" i="15" s="1"/>
  <c r="F11" i="15"/>
  <c r="F12" i="15" s="1"/>
  <c r="H11" i="15"/>
  <c r="H12" i="15" s="1"/>
  <c r="B13" i="15"/>
  <c r="B14" i="15" s="1"/>
  <c r="D13" i="15"/>
  <c r="D14" i="15" s="1"/>
  <c r="F13" i="15"/>
  <c r="F14" i="15" s="1"/>
  <c r="B15" i="15"/>
  <c r="B16" i="15" s="1"/>
  <c r="C7" i="15"/>
  <c r="C8" i="15" s="1"/>
  <c r="E7" i="15"/>
  <c r="E8" i="15" s="1"/>
  <c r="C11" i="15"/>
  <c r="C12" i="15" s="1"/>
  <c r="E11" i="15"/>
  <c r="E12" i="15" s="1"/>
  <c r="B4" i="14"/>
  <c r="D6" i="20" l="1"/>
  <c r="H6" i="25"/>
  <c r="G6" i="19"/>
  <c r="E6" i="19"/>
  <c r="D6" i="24"/>
  <c r="H6" i="18"/>
  <c r="E6" i="15"/>
  <c r="D6" i="22"/>
  <c r="G6" i="15"/>
  <c r="D6" i="19"/>
  <c r="F6" i="25"/>
  <c r="D6" i="16"/>
  <c r="D6" i="18"/>
  <c r="E6" i="23"/>
  <c r="H6" i="24"/>
  <c r="E6" i="18"/>
  <c r="C6" i="25"/>
  <c r="B10" i="20"/>
  <c r="D6" i="17"/>
  <c r="E6" i="22"/>
  <c r="C6" i="24"/>
  <c r="B10" i="17"/>
  <c r="E4" i="17"/>
  <c r="E6" i="17"/>
  <c r="F6" i="21"/>
  <c r="F4" i="19"/>
  <c r="F6" i="19"/>
  <c r="C4" i="20"/>
  <c r="C6" i="20"/>
  <c r="B2" i="21"/>
  <c r="B10" i="21"/>
  <c r="H6" i="23"/>
  <c r="G4" i="17"/>
  <c r="G6" i="17"/>
  <c r="C4" i="18"/>
  <c r="C6" i="18"/>
  <c r="B2" i="22"/>
  <c r="B10" i="22"/>
  <c r="D4" i="25"/>
  <c r="D6" i="25"/>
  <c r="C6" i="15"/>
  <c r="C6" i="21"/>
  <c r="G6" i="22"/>
  <c r="C6" i="23"/>
  <c r="B10" i="18"/>
  <c r="F4" i="15"/>
  <c r="F6" i="15"/>
  <c r="E4" i="21"/>
  <c r="E6" i="21"/>
  <c r="B2" i="15"/>
  <c r="B10" i="15"/>
  <c r="D4" i="15"/>
  <c r="D6" i="15"/>
  <c r="F4" i="16"/>
  <c r="F6" i="16"/>
  <c r="C6" i="17"/>
  <c r="C6" i="19"/>
  <c r="C6" i="16"/>
  <c r="F6" i="17"/>
  <c r="G6" i="20"/>
  <c r="D6" i="21"/>
  <c r="F4" i="20"/>
  <c r="F6" i="20"/>
  <c r="C4" i="22"/>
  <c r="C6" i="22"/>
  <c r="B2" i="23"/>
  <c r="B10" i="23"/>
  <c r="D4" i="23"/>
  <c r="D6" i="23"/>
  <c r="F4" i="24"/>
  <c r="F6" i="24"/>
  <c r="E6" i="16"/>
  <c r="F6" i="18"/>
  <c r="H6" i="21"/>
  <c r="E6" i="24"/>
  <c r="B10" i="25"/>
  <c r="F6" i="23"/>
  <c r="B10" i="16"/>
  <c r="G6" i="16"/>
  <c r="H6" i="20"/>
  <c r="F6" i="22"/>
  <c r="E6" i="25"/>
  <c r="B10" i="24"/>
  <c r="B10" i="19"/>
  <c r="B15" i="14" a="1"/>
  <c r="C15" i="14" s="1"/>
  <c r="C16" i="14" s="1"/>
  <c r="B13" i="14" a="1"/>
  <c r="C13" i="14" s="1"/>
  <c r="C14" i="14" s="1"/>
  <c r="B11" i="14" a="1"/>
  <c r="B11" i="14" s="1"/>
  <c r="B12" i="14" s="1"/>
  <c r="B9" i="14" a="1"/>
  <c r="B9" i="14" s="1"/>
  <c r="B7" i="14" a="1"/>
  <c r="B7" i="14" s="1"/>
  <c r="B8" i="14" s="1"/>
  <c r="B5" i="14" a="1"/>
  <c r="B5" i="14" s="1"/>
  <c r="B6" i="14" s="1"/>
  <c r="B10" i="14" l="1"/>
  <c r="B2" i="14"/>
  <c r="E7" i="14"/>
  <c r="E8" i="14" s="1"/>
  <c r="G7" i="14"/>
  <c r="G8" i="14" s="1"/>
  <c r="C7" i="14"/>
  <c r="C8" i="14" s="1"/>
  <c r="G11" i="14"/>
  <c r="G12" i="14" s="1"/>
  <c r="E11" i="14"/>
  <c r="E12" i="14" s="1"/>
  <c r="C11" i="14"/>
  <c r="C12" i="14" s="1"/>
  <c r="H7" i="14"/>
  <c r="H8" i="14" s="1"/>
  <c r="F7" i="14"/>
  <c r="F8" i="14" s="1"/>
  <c r="D7" i="14"/>
  <c r="D8" i="14" s="1"/>
  <c r="G9" i="14"/>
  <c r="G10" i="14" s="1"/>
  <c r="C9" i="14"/>
  <c r="C10" i="14" s="1"/>
  <c r="H11" i="14"/>
  <c r="H12" i="14" s="1"/>
  <c r="F11" i="14"/>
  <c r="F12" i="14" s="1"/>
  <c r="D11" i="14"/>
  <c r="D12" i="14" s="1"/>
  <c r="E9" i="14"/>
  <c r="E10" i="14" s="1"/>
  <c r="B15" i="14"/>
  <c r="B16" i="14" s="1"/>
  <c r="H13" i="14"/>
  <c r="H14" i="14" s="1"/>
  <c r="F13" i="14"/>
  <c r="F14" i="14" s="1"/>
  <c r="D13" i="14"/>
  <c r="D14" i="14" s="1"/>
  <c r="B13" i="14"/>
  <c r="B14" i="14" s="1"/>
  <c r="G13" i="14"/>
  <c r="G14" i="14" s="1"/>
  <c r="E13" i="14"/>
  <c r="E14" i="14" s="1"/>
  <c r="H9" i="14"/>
  <c r="H10" i="14" s="1"/>
  <c r="F9" i="14"/>
  <c r="F10" i="14" s="1"/>
  <c r="D9" i="14"/>
  <c r="D10" i="14" s="1"/>
  <c r="G5" i="14"/>
  <c r="G6" i="14" s="1"/>
  <c r="E5" i="14"/>
  <c r="E6" i="14" s="1"/>
  <c r="C5" i="14"/>
  <c r="C6" i="14" s="1"/>
  <c r="H5" i="14"/>
  <c r="H6" i="14" s="1"/>
  <c r="F5" i="14"/>
  <c r="F6" i="14" s="1"/>
  <c r="D5" i="14"/>
  <c r="D6" i="14" s="1"/>
  <c r="G4" i="14" l="1"/>
  <c r="H4" i="14"/>
  <c r="C4" i="14"/>
  <c r="E4" i="14"/>
  <c r="D4" i="14"/>
  <c r="F4" i="14"/>
</calcChain>
</file>

<file path=xl/sharedStrings.xml><?xml version="1.0" encoding="utf-8"?>
<sst xmlns="http://schemas.openxmlformats.org/spreadsheetml/2006/main" count="375" uniqueCount="117">
  <si>
    <t>NOTES</t>
  </si>
  <si>
    <t>SUNDAY</t>
  </si>
  <si>
    <t>CALENDAR SETTINGS</t>
  </si>
  <si>
    <t>YEAR</t>
  </si>
  <si>
    <t>US Holidays</t>
  </si>
  <si>
    <t>New Years Day</t>
  </si>
  <si>
    <t>Inaguration Day</t>
  </si>
  <si>
    <t>Presidents Day</t>
  </si>
  <si>
    <t>Memorial Day</t>
  </si>
  <si>
    <t>Independence Day</t>
  </si>
  <si>
    <t>Labor Day</t>
  </si>
  <si>
    <t>Columbus Day</t>
  </si>
  <si>
    <t>Veterans Day</t>
  </si>
  <si>
    <t>Thanksgiving Day</t>
  </si>
  <si>
    <t>Christmas Day</t>
  </si>
  <si>
    <t>Third Monday of January</t>
  </si>
  <si>
    <t>January 20, every fourth year, following Presidential election</t>
  </si>
  <si>
    <t>Third Monday in February</t>
  </si>
  <si>
    <t>Last Monday in May</t>
  </si>
  <si>
    <t>December 25</t>
  </si>
  <si>
    <t>November 11</t>
  </si>
  <si>
    <t>July 4</t>
  </si>
  <si>
    <t>January 1</t>
  </si>
  <si>
    <t>First Monday in September</t>
  </si>
  <si>
    <t>Second Monday in October</t>
  </si>
  <si>
    <t>Fourth Thursday in November</t>
  </si>
  <si>
    <t>DAY</t>
  </si>
  <si>
    <t>HOLIDAY</t>
  </si>
  <si>
    <t>FALLS ON</t>
  </si>
  <si>
    <t>WEEKDAY</t>
  </si>
  <si>
    <t>CORRECTED</t>
  </si>
  <si>
    <t>SHOW</t>
  </si>
  <si>
    <t xml:space="preserve"> </t>
  </si>
  <si>
    <t>About The Template</t>
  </si>
  <si>
    <t>Use this template to create a calendar of any year with holidays.</t>
  </si>
  <si>
    <t>Select Week Start day and Year in Settings worksheet and the annual calendar will be auto updated.</t>
  </si>
  <si>
    <t>Each monthly calendar will be auto updated in separate worksheet.</t>
  </si>
  <si>
    <t>Enter holidays in the last worksheet and these will automatically appear on each monthly calendar.</t>
  </si>
  <si>
    <t>Note: </t>
  </si>
  <si>
    <t>To learn more about tables, press SHIFT and then F10 within a table, select the TABLE option, and then select ALTERNATIVE TEXT.</t>
  </si>
  <si>
    <t>Create Annual Calendar by selecting year in this worksheet. Helpful instructions on how to use this worksheet are in cells in this column. Arrow down to get started.</t>
  </si>
  <si>
    <t>Title of this worksheet is in cell at right and Year label in cell R2. Select cell AB2 to navigate to Holidays worksheet and cell AD2 to navigate to January worksheet. Next instruction is in cell A4.</t>
  </si>
  <si>
    <t>Week Start label is in cell at right. Select Week Start day in cell I4. Press ALT+DOWN ARROW for options, then DOWN ARROW and ENTER to make selection. Use slider in cell R4 to change year.</t>
  </si>
  <si>
    <t>Show Holiday label is in cell at right. Type “true” or “false” in cell I5 to check or uncheck the box to show or not show holidays in calendars.</t>
  </si>
  <si>
    <t>Show Observed label is in cell at right. Type “true” or “false” in cell I6 to check or uncheck the box. Checked box will show the observed holidays in the calendar while unchecked will show the holidays that are not observed or fall on weekend. Next instruction is in cell A8.</t>
  </si>
  <si>
    <t>Annual View label is in cell at right and annual calendar is in cells B10 through AF32. Next instruction is in cell A10.</t>
  </si>
  <si>
    <t>January label is in cell B10, February label in cell J10, March in cell R10, and April in Z10.</t>
  </si>
  <si>
    <t>January calendar starts in cells at right, cells B11 to H16, February calendar in cells J11 to P16, March calendar in cells R11 to X16, and April calendar in cells Z11 to AF16. Next instruction is in cell A18.</t>
  </si>
  <si>
    <t>May label is in cell B18, June label in cell J18, July in cell R18, and August in Z18.</t>
  </si>
  <si>
    <t>May calendar starts in cells at right, cells B19 to H24, June calendar in cells J19 to P24, July calendar in cells R19 to X24, and August calendar in cells Z19 to AF24. Next instruction is in cell A26.</t>
  </si>
  <si>
    <t>September label is in cell B26, October label in cell J26, November in cell R26, and December in Z26.</t>
  </si>
  <si>
    <t>September calendar starts in cells at right, cells B27 to H32, October calendar in cells J27 to P32, November calendar in cells R27 to X32, and December calendar in cells Z27 to AF32.</t>
  </si>
  <si>
    <t>January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</si>
  <si>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Settings worksheet and cell H2 to navigate to February worksheet. Next instruction is in cell A4.</t>
  </si>
  <si>
    <t>Weekdays are in cells at right, cells B4 through H4.</t>
  </si>
  <si>
    <t>Calendar dates are in cells at right, cells B5 through H5. If the first cell does not contain number 1, then it’d be a previous month date.</t>
  </si>
  <si>
    <t>Calendar dates are in cells at right, cells B7 through H7.</t>
  </si>
  <si>
    <t>Calendar dates are in cells at right, cells B9 through H9.</t>
  </si>
  <si>
    <t>Calendar dates are in cells at right, cells B11 through H11.</t>
  </si>
  <si>
    <t>Calendar dates are in cells at right, cells B13 through H13.</t>
  </si>
  <si>
    <t>Calendar date is in cell at right and cell C15, and Notes label in cell D15.</t>
  </si>
  <si>
    <t>February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</si>
  <si>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January worksheet and cell H2 to navigate to March worksheet. Next instruction is in cell A4.</t>
  </si>
  <si>
    <t>March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</si>
  <si>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February worksheet and cell H2 to navigate to April worksheet. Next instruction is in cell A4.</t>
  </si>
  <si>
    <t>April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</si>
  <si>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March worksheet and cell H2 to navigate to May worksheet. Next instruction is in cell A4.</t>
  </si>
  <si>
    <t>May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</si>
  <si>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April worksheet and cell H2 to navigate to June worksheet. Next instruction is in cell A4.</t>
  </si>
  <si>
    <t>Title of this worksheet is in cell at right. Select cell G2 to navigate to May worksheet and cell H2 to navigate to July worksheet. Next instruction is in cell A4.</t>
  </si>
  <si>
    <t>Title of this worksheet is in cell at right. Select cell G2 to navigate to June worksheet and cell H2 to navigate to August worksheet. Next instruction is in cell A4.</t>
  </si>
  <si>
    <t>Title of this worksheet is in cell at right. Select cell G2 to navigate to July worksheet and cell H2 to navigate to September worksheet. Next instruction is in cell A4.</t>
  </si>
  <si>
    <t>Title of this worksheet is in cell at right. Select cell G2 to navigate to August worksheet and cell H2 to navigate to October worksheet. Next instruction is in cell A4.</t>
  </si>
  <si>
    <t>Title of this worksheet is in cell at right. Select cell G2 to navigate to September worksheet and cell H2 to navigate to November worksheet. Next instruction is in cell A4.</t>
  </si>
  <si>
    <t>June month calendar for the year selected in Settings worksheet is auto updated in this worksheet. Helpful instructions on how to use this worksheet are in cells in this column. Arrow down to get started.</t>
  </si>
  <si>
    <t>July month calendar for the year selected in Settings worksheet is auto updated in this worksheet. Helpful instructions on how to use this worksheet are in cells in this column. Arrow down to get started.</t>
  </si>
  <si>
    <t>August month calendar for the year selected in Settings worksheet is auto updated in this worksheet. Helpful instructions on how to use this worksheet are in cells in this column. Arrow down to get started.</t>
  </si>
  <si>
    <t>September month calendar for the year selected in Settings worksheet is auto updated in this worksheet. Helpful instructions on how to use this worksheet are in cells in this column. Arrow down to get started.</t>
  </si>
  <si>
    <t>October month calendar for the year selected in Settings worksheet is auto updated in this worksheet. Helpful instructions on how to use this worksheet are in cells in this column. Arrow down to get started.</t>
  </si>
  <si>
    <t>November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</si>
  <si>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October worksheet and cell H2 to navigate to December worksheet. Next instruction is in cell A4.</t>
  </si>
  <si>
    <t>December month calendar for the year selected in Settings worksheet is auto updated in this worksheet. Helpful instructions on how to use this worksheet are in cells in this column. Arrow down to get started.</t>
  </si>
  <si>
    <t>Title of this worksheet is in cell at right. Select cell G2 to navigate to November worksheet and cell H2 to navigate to Holidays worksheet. Next instruction is in cell A4.</t>
  </si>
  <si>
    <t>Use the US Holidays list as provided in this worksheet, or customize it per requirements. Helpful instructions on how to use this worksheet are in cells in this column. Arrow down to get started.</t>
  </si>
  <si>
    <t>Title of this worksheet is in cell at right. Select cell E2 to navigate to December worksheet and cell F2 to navigate to Settings worksheet. Next instruction is in cell A4.</t>
  </si>
  <si>
    <t>Enter or modify holidays and other details in Holidays table starting in cell at right.</t>
  </si>
  <si>
    <r>
      <rPr>
        <b/>
        <sz val="10"/>
        <color theme="1" tint="0.34998626667073579"/>
        <rFont val="Trebuchet MS"/>
        <family val="2"/>
        <scheme val="minor"/>
      </rPr>
      <t xml:space="preserve">Tip:
</t>
    </r>
    <r>
      <rPr>
        <sz val="10"/>
        <color theme="1" tint="0.34998626667073579"/>
        <rFont val="Trebuchet MS"/>
        <family val="2"/>
        <scheme val="minor"/>
      </rPr>
      <t>These dates will automatically adjust for you. You can show or not show holidays as you want by changing the SHOW column.
The CORRECTED column will change if the observed holiday needs to fall on a weekday.  Sunday will be observed on the following Monday, and Saturday will be observed on the previous Friday.
You can add other holidays as well.</t>
    </r>
  </si>
  <si>
    <t xml:space="preserve">Holidays or special occasions are auto highlighted in cells at right, cells B6 through H6. </t>
  </si>
  <si>
    <t>Holidays or special occasions are auto highlighted in cells at right, cells B8 through H8.</t>
  </si>
  <si>
    <t>Holidays or special occasions are auto highlighted in cells at right, cells B10 through H10.</t>
  </si>
  <si>
    <t>Holidays or special occasions are auto highlighted in cells at right, cells B12 through H12.</t>
  </si>
  <si>
    <t>Holidays or special occasions are auto highlighted in cells at right, cells B14 through H14.</t>
  </si>
  <si>
    <t xml:space="preserve">Holidays or special occasions are auto highlighted in cells at right, cells B8 through H8. </t>
  </si>
  <si>
    <t>Holidays</t>
  </si>
  <si>
    <t>Settings</t>
  </si>
  <si>
    <t>December</t>
  </si>
  <si>
    <t>November</t>
  </si>
  <si>
    <t>October</t>
  </si>
  <si>
    <t>September</t>
  </si>
  <si>
    <t>August</t>
  </si>
  <si>
    <t>July</t>
  </si>
  <si>
    <t>June</t>
  </si>
  <si>
    <t>May</t>
  </si>
  <si>
    <t>April</t>
  </si>
  <si>
    <t>March</t>
  </si>
  <si>
    <t>February</t>
  </si>
  <si>
    <t>January</t>
  </si>
  <si>
    <t>Holidays or special occasions are auto highlighted in cells at right, cells B16 and C16. Enter notes in cell D16 for the entire month.</t>
  </si>
  <si>
    <t xml:space="preserve">Additional instructions have been provided in column A in all worksheets. This text has been intentionally hidden. To remove text, select column A, then select DELETE. </t>
  </si>
  <si>
    <t>Posted to Website</t>
  </si>
  <si>
    <t>S</t>
  </si>
  <si>
    <t>M</t>
  </si>
  <si>
    <t>T</t>
  </si>
  <si>
    <t>W</t>
  </si>
  <si>
    <t>F</t>
  </si>
  <si>
    <t>MoDOT's RFQ Postings to Website</t>
  </si>
  <si>
    <t>Sent to LPASubmit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</si>
</sst>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mmmm\ yyyy"/>
    <numFmt numFmtId="165" formatCode="d"/>
    <numFmt numFmtId="166" formatCode="mmmm"/>
    <numFmt numFmtId="167" formatCode=";;;"/>
  </numFmts>
  <fonts count="31" x14ac:knownFonts="1">
    <font>
      <sz val="10"/>
      <color theme="1" tint="0.34998626667073579"/>
      <name val="Trebuchet MS"/>
      <family val="2"/>
      <scheme val="minor"/>
    </font>
    <font>
      <sz val="8"/>
      <name val="Arial"/>
      <family val="2"/>
    </font>
    <font>
      <b/>
      <sz val="11"/>
      <color theme="0"/>
      <name val="Trebuchet MS"/>
      <family val="2"/>
      <scheme val="minor"/>
    </font>
    <font>
      <b/>
      <sz val="14"/>
      <color theme="0"/>
      <name val="Trebuchet MS"/>
      <family val="2"/>
      <scheme val="minor"/>
    </font>
    <font>
      <sz val="10"/>
      <color indexed="63"/>
      <name val="Trebuchet MS"/>
      <family val="2"/>
      <scheme val="minor"/>
    </font>
    <font>
      <b/>
      <sz val="10"/>
      <color theme="3"/>
      <name val="Trebuchet MS"/>
      <family val="2"/>
      <scheme val="major"/>
    </font>
    <font>
      <b/>
      <sz val="20"/>
      <color theme="4"/>
      <name val="Trebuchet MS"/>
      <family val="2"/>
      <scheme val="major"/>
    </font>
    <font>
      <sz val="12"/>
      <color theme="3"/>
      <name val="Trebuchet MS"/>
      <family val="2"/>
      <scheme val="major"/>
    </font>
    <font>
      <b/>
      <sz val="100"/>
      <color theme="3"/>
      <name val="Trebuchet MS"/>
      <family val="2"/>
      <scheme val="major"/>
    </font>
    <font>
      <sz val="10"/>
      <color theme="2"/>
      <name val="Trebuchet MS"/>
      <family val="2"/>
      <scheme val="minor"/>
    </font>
    <font>
      <b/>
      <sz val="24"/>
      <color theme="4"/>
      <name val="Trebuchet MS"/>
      <family val="2"/>
      <scheme val="minor"/>
    </font>
    <font>
      <b/>
      <sz val="11"/>
      <color theme="3"/>
      <name val="Trebuchet MS"/>
      <family val="2"/>
      <scheme val="major"/>
    </font>
    <font>
      <sz val="10"/>
      <color theme="3"/>
      <name val="Trebuchet MS"/>
      <family val="2"/>
      <scheme val="minor"/>
    </font>
    <font>
      <sz val="9"/>
      <color theme="3"/>
      <name val="Trebuchet MS"/>
      <family val="2"/>
      <scheme val="minor"/>
    </font>
    <font>
      <sz val="12"/>
      <color theme="3"/>
      <name val="Trebuchet MS"/>
      <family val="2"/>
      <scheme val="minor"/>
    </font>
    <font>
      <sz val="11"/>
      <color theme="3"/>
      <name val="Trebuchet MS"/>
      <family val="2"/>
      <scheme val="minor"/>
    </font>
    <font>
      <sz val="16"/>
      <color theme="0"/>
      <name val="Arial"/>
      <family val="2"/>
    </font>
    <font>
      <sz val="11"/>
      <color theme="1" tint="0.34998626667073579"/>
      <name val="Calibri"/>
      <family val="2"/>
    </font>
    <font>
      <b/>
      <sz val="11"/>
      <color theme="1" tint="0.34998626667073579"/>
      <name val="Calibri"/>
      <family val="2"/>
    </font>
    <font>
      <b/>
      <sz val="10"/>
      <color theme="1" tint="0.34998626667073579"/>
      <name val="Trebuchet MS"/>
      <family val="2"/>
      <scheme val="minor"/>
    </font>
    <font>
      <u/>
      <sz val="10"/>
      <color theme="10"/>
      <name val="Trebuchet MS"/>
      <family val="2"/>
      <scheme val="minor"/>
    </font>
    <font>
      <u/>
      <sz val="10"/>
      <color theme="2"/>
      <name val="Trebuchet MS"/>
      <family val="2"/>
      <scheme val="minor"/>
    </font>
    <font>
      <sz val="11"/>
      <color theme="4" tint="-0.249977111117893"/>
      <name val="Trebuchet MS"/>
      <family val="2"/>
      <scheme val="minor"/>
    </font>
    <font>
      <b/>
      <sz val="12"/>
      <color theme="4" tint="-0.249977111117893"/>
      <name val="Trebuchet MS"/>
      <family val="2"/>
      <scheme val="minor"/>
    </font>
    <font>
      <sz val="9"/>
      <color theme="4" tint="-0.249977111117893"/>
      <name val="Trebuchet MS"/>
      <family val="2"/>
      <scheme val="minor"/>
    </font>
    <font>
      <sz val="10"/>
      <color theme="1"/>
      <name val="Trebuchet MS"/>
      <family val="2"/>
      <scheme val="minor"/>
    </font>
    <font>
      <sz val="11"/>
      <color theme="1"/>
      <name val="Calibri"/>
      <family val="2"/>
    </font>
    <font>
      <u/>
      <sz val="10"/>
      <color theme="1"/>
      <name val="Trebuchet MS"/>
      <family val="2"/>
      <scheme val="minor"/>
    </font>
    <font>
      <b/>
      <sz val="10"/>
      <color theme="3"/>
      <name val="Trebuchet MS"/>
      <family val="2"/>
      <scheme val="minor"/>
    </font>
    <font>
      <b/>
      <sz val="9"/>
      <color theme="3"/>
      <name val="Trebuchet MS"/>
      <family val="2"/>
      <scheme val="minor"/>
    </font>
    <font>
      <sz val="12"/>
      <color theme="1" tint="0.34998626667073579"/>
      <name val="Trebuchet MS"/>
      <family val="2"/>
      <scheme val="minor"/>
    </font>
  </fonts>
  <fills count="10">
    <fill>
      <patternFill patternType="none"/>
    </fill>
    <fill>
      <patternFill patternType="gray125"/>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bgColor indexed="64"/>
      </patternFill>
    </fill>
    <fill>
      <patternFill patternType="solid">
        <fgColor theme="4" tint="-0.249977111117893"/>
        <bgColor indexed="64"/>
      </patternFill>
    </fill>
    <fill>
      <patternFill patternType="solid">
        <fgColor rgb="FF00B050"/>
        <bgColor indexed="64"/>
      </patternFill>
    </fill>
    <fill>
      <patternFill patternType="solid">
        <fgColor rgb="FF00B0F0"/>
        <bgColor indexed="64"/>
      </patternFill>
    </fill>
  </fills>
  <borders count="25">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thick">
        <color theme="3"/>
      </bottom>
      <diagonal/>
    </border>
    <border>
      <left/>
      <right/>
      <top/>
      <bottom style="dotted">
        <color theme="4"/>
      </bottom>
      <diagonal/>
    </border>
    <border>
      <left/>
      <right/>
      <top style="dotted">
        <color theme="4"/>
      </top>
      <bottom style="thick">
        <color theme="3"/>
      </bottom>
      <diagonal/>
    </border>
    <border>
      <left style="thin">
        <color theme="0"/>
      </left>
      <right style="thin">
        <color theme="0"/>
      </right>
      <top style="dotted">
        <color theme="4"/>
      </top>
      <bottom style="thick">
        <color theme="3"/>
      </bottom>
      <diagonal/>
    </border>
    <border>
      <left/>
      <right style="medium">
        <color theme="0"/>
      </right>
      <top style="thick">
        <color theme="3"/>
      </top>
      <bottom/>
      <diagonal/>
    </border>
    <border>
      <left style="medium">
        <color theme="0"/>
      </left>
      <right style="medium">
        <color theme="0"/>
      </right>
      <top style="thick">
        <color theme="3"/>
      </top>
      <bottom/>
      <diagonal/>
    </border>
    <border>
      <left style="medium">
        <color theme="0"/>
      </left>
      <right/>
      <top style="thick">
        <color theme="3"/>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style="thin">
        <color theme="0"/>
      </left>
      <right/>
      <top style="dotted">
        <color theme="4"/>
      </top>
      <bottom style="thick">
        <color theme="3"/>
      </bottom>
      <diagonal/>
    </border>
    <border>
      <left/>
      <right style="thin">
        <color theme="0"/>
      </right>
      <top style="dotted">
        <color theme="4"/>
      </top>
      <bottom style="thick">
        <color theme="3"/>
      </bottom>
      <diagonal/>
    </border>
    <border>
      <left/>
      <right style="medium">
        <color theme="2"/>
      </right>
      <top/>
      <bottom/>
      <diagonal/>
    </border>
    <border>
      <left style="medium">
        <color theme="2"/>
      </left>
      <right style="medium">
        <color theme="2"/>
      </right>
      <top/>
      <bottom/>
      <diagonal/>
    </border>
    <border>
      <left style="medium">
        <color theme="2"/>
      </left>
      <right/>
      <top/>
      <bottom/>
      <diagonal/>
    </border>
    <border>
      <left/>
      <right/>
      <top style="thick">
        <color theme="3"/>
      </top>
      <bottom style="dotted">
        <color theme="4"/>
      </bottom>
      <diagonal/>
    </border>
    <border>
      <left style="thin">
        <color indexed="64"/>
      </left>
      <right style="thin">
        <color indexed="64"/>
      </right>
      <top style="thin">
        <color indexed="64"/>
      </top>
      <bottom style="thin">
        <color indexed="64"/>
      </bottom>
      <diagonal/>
    </border>
    <border>
      <left/>
      <right/>
      <top style="dotted">
        <color theme="4"/>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right/>
      <top style="thick">
        <color theme="3"/>
      </top>
      <bottom style="thin">
        <color indexed="64"/>
      </bottom>
      <diagonal/>
    </border>
  </borders>
  <cellStyleXfs count="10">
    <xf numFmtId="0" fontId="0" fillId="5" borderId="0">
      <alignment vertical="center"/>
    </xf>
    <xf numFmtId="0" fontId="4" fillId="2" borderId="0" applyNumberFormat="0" applyBorder="0" applyAlignment="0" applyProtection="0"/>
    <xf numFmtId="0" fontId="6" fillId="5" borderId="3" applyNumberFormat="0" applyProtection="0">
      <alignment vertical="center"/>
    </xf>
    <xf numFmtId="0" fontId="2" fillId="3" borderId="1" applyNumberFormat="0" applyAlignment="0" applyProtection="0"/>
    <xf numFmtId="0" fontId="3" fillId="4" borderId="2" applyNumberFormat="0" applyProtection="0">
      <alignment vertical="center"/>
    </xf>
    <xf numFmtId="0" fontId="8" fillId="5" borderId="0" applyNumberFormat="0" applyBorder="0" applyProtection="0"/>
    <xf numFmtId="0" fontId="5" fillId="5" borderId="6" applyNumberFormat="0" applyProtection="0">
      <alignment vertical="center"/>
    </xf>
    <xf numFmtId="0" fontId="7" fillId="5" borderId="0" applyNumberFormat="0" applyBorder="0" applyProtection="0">
      <alignment vertical="center"/>
    </xf>
    <xf numFmtId="0" fontId="11" fillId="5" borderId="5" applyNumberFormat="0" applyProtection="0">
      <alignment horizontal="center" vertical="center"/>
    </xf>
    <xf numFmtId="0" fontId="20" fillId="5" borderId="0" applyNumberFormat="0" applyFill="0" applyBorder="0" applyAlignment="0" applyProtection="0">
      <alignment vertical="center"/>
    </xf>
  </cellStyleXfs>
  <cellXfs count="114">
    <xf numFmtId="0" fontId="0" fillId="5" borderId="0" xfId="0">
      <alignment vertical="center"/>
    </xf>
    <xf numFmtId="0" fontId="0" fillId="5" borderId="0" xfId="0" applyAlignment="1">
      <alignment horizontal="left"/>
    </xf>
    <xf numFmtId="0" fontId="0" fillId="5" borderId="0" xfId="0" applyAlignment="1"/>
    <xf numFmtId="0" fontId="6" fillId="5" borderId="3" xfId="2">
      <alignment vertical="center"/>
    </xf>
    <xf numFmtId="0" fontId="0" fillId="5" borderId="4" xfId="0" applyBorder="1">
      <alignment vertical="center"/>
    </xf>
    <xf numFmtId="0" fontId="5" fillId="5" borderId="13" xfId="6" applyBorder="1">
      <alignment vertical="center"/>
    </xf>
    <xf numFmtId="0" fontId="5" fillId="5" borderId="5" xfId="6" applyBorder="1">
      <alignment vertical="center"/>
    </xf>
    <xf numFmtId="0" fontId="5" fillId="5" borderId="14" xfId="6" applyBorder="1">
      <alignment vertical="center"/>
    </xf>
    <xf numFmtId="165" fontId="14" fillId="5" borderId="7" xfId="0" applyNumberFormat="1" applyFont="1" applyFill="1" applyBorder="1" applyAlignment="1">
      <alignment horizontal="left" wrapText="1" indent="1"/>
    </xf>
    <xf numFmtId="165" fontId="14" fillId="5" borderId="8" xfId="0" applyNumberFormat="1" applyFont="1" applyFill="1" applyBorder="1" applyAlignment="1">
      <alignment horizontal="left" wrapText="1" indent="1"/>
    </xf>
    <xf numFmtId="165" fontId="14" fillId="5" borderId="9" xfId="0" applyNumberFormat="1" applyFont="1" applyFill="1" applyBorder="1" applyAlignment="1">
      <alignment horizontal="left" wrapText="1" indent="1"/>
    </xf>
    <xf numFmtId="165" fontId="15" fillId="6" borderId="15" xfId="0" applyNumberFormat="1" applyFont="1" applyFill="1" applyBorder="1" applyAlignment="1">
      <alignment horizontal="left" wrapText="1" indent="1"/>
    </xf>
    <xf numFmtId="165" fontId="15" fillId="6" borderId="16" xfId="0" applyNumberFormat="1" applyFont="1" applyFill="1" applyBorder="1" applyAlignment="1">
      <alignment horizontal="left" wrapText="1" indent="1"/>
    </xf>
    <xf numFmtId="165" fontId="15" fillId="6" borderId="17" xfId="0" applyNumberFormat="1" applyFont="1" applyFill="1" applyBorder="1" applyAlignment="1">
      <alignment horizontal="left" wrapText="1" indent="1"/>
    </xf>
    <xf numFmtId="165" fontId="15" fillId="5" borderId="10" xfId="0" applyNumberFormat="1" applyFont="1" applyFill="1" applyBorder="1" applyAlignment="1">
      <alignment horizontal="left" wrapText="1" indent="1"/>
    </xf>
    <xf numFmtId="165" fontId="15" fillId="5" borderId="11" xfId="0" applyNumberFormat="1" applyFont="1" applyFill="1" applyBorder="1" applyAlignment="1">
      <alignment horizontal="left" wrapText="1" indent="1"/>
    </xf>
    <xf numFmtId="165" fontId="15" fillId="5" borderId="12" xfId="0" applyNumberFormat="1" applyFont="1" applyFill="1" applyBorder="1" applyAlignment="1">
      <alignment horizontal="left" wrapText="1" indent="1"/>
    </xf>
    <xf numFmtId="0" fontId="0" fillId="5" borderId="0" xfId="0" applyFont="1" applyFill="1" applyBorder="1" applyAlignment="1">
      <alignment horizontal="left"/>
    </xf>
    <xf numFmtId="14" fontId="0" fillId="5" borderId="0" xfId="0" applyNumberFormat="1" applyFont="1" applyFill="1" applyBorder="1" applyAlignment="1">
      <alignment horizontal="left"/>
    </xf>
    <xf numFmtId="16" fontId="0" fillId="5" borderId="0" xfId="0" quotePrefix="1" applyNumberFormat="1" applyFont="1" applyFill="1" applyBorder="1" applyAlignment="1">
      <alignment horizontal="left"/>
    </xf>
    <xf numFmtId="1" fontId="0" fillId="5" borderId="0" xfId="0" quotePrefix="1" applyNumberFormat="1" applyFont="1" applyFill="1" applyBorder="1" applyAlignment="1">
      <alignment horizontal="left"/>
    </xf>
    <xf numFmtId="1" fontId="0" fillId="5" borderId="0" xfId="0" applyNumberFormat="1" applyFont="1" applyFill="1" applyBorder="1" applyAlignment="1">
      <alignment horizontal="left"/>
    </xf>
    <xf numFmtId="0" fontId="6" fillId="5" borderId="5" xfId="2" applyBorder="1">
      <alignment vertical="center"/>
    </xf>
    <xf numFmtId="0" fontId="5" fillId="5" borderId="5" xfId="6" applyBorder="1" applyAlignment="1">
      <alignment vertical="center"/>
    </xf>
    <xf numFmtId="0" fontId="0" fillId="5" borderId="0" xfId="0" applyAlignment="1">
      <alignment horizontal="left" vertical="center"/>
    </xf>
    <xf numFmtId="0" fontId="6" fillId="5" borderId="0" xfId="2" applyBorder="1">
      <alignment vertical="center"/>
    </xf>
    <xf numFmtId="164" fontId="6" fillId="5" borderId="0" xfId="2" applyNumberFormat="1" applyBorder="1">
      <alignment vertical="center"/>
    </xf>
    <xf numFmtId="164" fontId="6" fillId="5" borderId="0" xfId="2" applyNumberFormat="1" applyBorder="1" applyAlignment="1">
      <alignment horizontal="left" vertical="center"/>
    </xf>
    <xf numFmtId="0" fontId="16" fillId="7" borderId="0" xfId="0" applyFont="1" applyFill="1" applyAlignment="1">
      <alignment horizontal="center" vertical="center" wrapText="1"/>
    </xf>
    <xf numFmtId="0" fontId="17" fillId="5" borderId="0" xfId="0" applyFont="1" applyAlignment="1">
      <alignment vertical="center" wrapText="1"/>
    </xf>
    <xf numFmtId="0" fontId="18" fillId="5" borderId="0" xfId="0" applyFont="1" applyAlignment="1">
      <alignment vertical="center" wrapText="1"/>
    </xf>
    <xf numFmtId="0" fontId="24" fillId="5" borderId="10" xfId="0" applyFont="1" applyFill="1" applyBorder="1" applyAlignment="1">
      <alignment horizontal="left" vertical="top" wrapText="1" indent="1"/>
    </xf>
    <xf numFmtId="0" fontId="24" fillId="5" borderId="11" xfId="0" applyFont="1" applyFill="1" applyBorder="1" applyAlignment="1">
      <alignment horizontal="left" vertical="top" wrapText="1" indent="1"/>
    </xf>
    <xf numFmtId="0" fontId="24" fillId="5" borderId="10" xfId="0" applyFont="1" applyFill="1" applyBorder="1" applyAlignment="1">
      <alignment horizontal="left" vertical="center" wrapText="1" indent="1"/>
    </xf>
    <xf numFmtId="0" fontId="24" fillId="5" borderId="11" xfId="0" applyFont="1" applyFill="1" applyBorder="1" applyAlignment="1">
      <alignment horizontal="left" vertical="center" wrapText="1" indent="1"/>
    </xf>
    <xf numFmtId="0" fontId="24" fillId="5" borderId="11" xfId="1" applyFont="1" applyFill="1" applyBorder="1" applyAlignment="1">
      <alignment horizontal="left" vertical="top" wrapText="1" indent="1"/>
    </xf>
    <xf numFmtId="0" fontId="24" fillId="5" borderId="12" xfId="1" applyFont="1" applyFill="1" applyBorder="1" applyAlignment="1">
      <alignment horizontal="left" vertical="top" wrapText="1" indent="1"/>
    </xf>
    <xf numFmtId="0" fontId="24" fillId="5" borderId="11" xfId="1" applyFont="1" applyFill="1" applyBorder="1" applyAlignment="1">
      <alignment horizontal="left" vertical="center" wrapText="1" indent="1"/>
    </xf>
    <xf numFmtId="0" fontId="24" fillId="5" borderId="12" xfId="1" applyFont="1" applyFill="1" applyBorder="1" applyAlignment="1">
      <alignment horizontal="left" vertical="center" wrapText="1" indent="1"/>
    </xf>
    <xf numFmtId="0" fontId="24" fillId="6" borderId="15" xfId="0" applyFont="1" applyFill="1" applyBorder="1" applyAlignment="1">
      <alignment horizontal="left" vertical="center" wrapText="1" indent="1"/>
    </xf>
    <xf numFmtId="0" fontId="24" fillId="6" borderId="16" xfId="0" applyFont="1" applyFill="1" applyBorder="1" applyAlignment="1">
      <alignment horizontal="left" vertical="center" wrapText="1" indent="1"/>
    </xf>
    <xf numFmtId="0" fontId="24" fillId="6" borderId="16" xfId="1" applyFont="1" applyFill="1" applyBorder="1" applyAlignment="1">
      <alignment horizontal="left" vertical="center" wrapText="1" indent="1"/>
    </xf>
    <xf numFmtId="0" fontId="24" fillId="6" borderId="17" xfId="1" applyFont="1" applyFill="1" applyBorder="1" applyAlignment="1">
      <alignment horizontal="left" vertical="center" wrapText="1" indent="1"/>
    </xf>
    <xf numFmtId="167" fontId="25" fillId="5" borderId="0" xfId="0" applyNumberFormat="1" applyFont="1" applyAlignment="1">
      <alignment vertical="center" wrapText="1"/>
    </xf>
    <xf numFmtId="167" fontId="26" fillId="5" borderId="0" xfId="0" applyNumberFormat="1" applyFont="1" applyAlignment="1">
      <alignment vertical="center" wrapText="1"/>
    </xf>
    <xf numFmtId="167" fontId="25" fillId="5" borderId="0" xfId="0" applyNumberFormat="1" applyFont="1" applyAlignment="1">
      <alignment horizontal="left" vertical="center" wrapText="1"/>
    </xf>
    <xf numFmtId="167" fontId="25" fillId="5" borderId="0" xfId="0" applyNumberFormat="1" applyFont="1" applyAlignment="1">
      <alignment wrapText="1"/>
    </xf>
    <xf numFmtId="167" fontId="25" fillId="5" borderId="0" xfId="0" applyNumberFormat="1" applyFont="1">
      <alignment vertical="center"/>
    </xf>
    <xf numFmtId="167" fontId="25" fillId="5" borderId="0" xfId="0" applyNumberFormat="1" applyFont="1" applyAlignment="1">
      <alignment horizontal="left" wrapText="1"/>
    </xf>
    <xf numFmtId="167" fontId="26" fillId="5" borderId="0" xfId="0" applyNumberFormat="1" applyFont="1" applyBorder="1" applyAlignment="1">
      <alignment vertical="center" wrapText="1"/>
    </xf>
    <xf numFmtId="167" fontId="25" fillId="5" borderId="0" xfId="0" applyNumberFormat="1" applyFont="1" applyAlignment="1">
      <alignment horizontal="left" vertical="center"/>
    </xf>
    <xf numFmtId="167" fontId="25" fillId="5" borderId="0" xfId="0" applyNumberFormat="1" applyFont="1" applyAlignment="1"/>
    <xf numFmtId="167" fontId="27" fillId="5" borderId="0" xfId="9" applyNumberFormat="1" applyFont="1" applyBorder="1" applyAlignment="1">
      <alignment horizontal="left" vertical="center"/>
    </xf>
    <xf numFmtId="167" fontId="27" fillId="5" borderId="0" xfId="9" applyNumberFormat="1" applyFont="1" applyBorder="1">
      <alignment vertical="center"/>
    </xf>
    <xf numFmtId="0" fontId="0" fillId="5" borderId="0" xfId="0" applyAlignment="1">
      <alignment horizontal="left" vertical="center"/>
    </xf>
    <xf numFmtId="165" fontId="12" fillId="5" borderId="19" xfId="0" applyNumberFormat="1" applyFont="1" applyBorder="1" applyAlignment="1">
      <alignment horizontal="center"/>
    </xf>
    <xf numFmtId="165" fontId="12" fillId="6" borderId="19" xfId="0" applyNumberFormat="1" applyFont="1" applyFill="1" applyBorder="1" applyAlignment="1">
      <alignment horizontal="center" vertical="center"/>
    </xf>
    <xf numFmtId="165" fontId="12" fillId="5" borderId="19" xfId="0" applyNumberFormat="1" applyFont="1" applyBorder="1" applyAlignment="1">
      <alignment horizontal="center" vertical="center"/>
    </xf>
    <xf numFmtId="165" fontId="12" fillId="6" borderId="19" xfId="0" applyNumberFormat="1" applyFont="1" applyFill="1" applyBorder="1" applyAlignment="1">
      <alignment horizontal="center"/>
    </xf>
    <xf numFmtId="165" fontId="13" fillId="5" borderId="19" xfId="0" applyNumberFormat="1" applyFont="1" applyBorder="1" applyAlignment="1">
      <alignment horizontal="center"/>
    </xf>
    <xf numFmtId="165" fontId="13" fillId="6" borderId="19" xfId="0" applyNumberFormat="1" applyFont="1" applyFill="1" applyBorder="1" applyAlignment="1">
      <alignment horizontal="center" vertical="center"/>
    </xf>
    <xf numFmtId="166" fontId="11" fillId="5" borderId="19" xfId="8" applyNumberFormat="1" applyBorder="1" applyAlignment="1">
      <alignment horizontal="center" vertical="center"/>
    </xf>
    <xf numFmtId="165" fontId="28" fillId="5" borderId="19" xfId="0" applyNumberFormat="1" applyFont="1" applyBorder="1" applyAlignment="1">
      <alignment horizontal="center"/>
    </xf>
    <xf numFmtId="165" fontId="28" fillId="6" borderId="19" xfId="0" applyNumberFormat="1" applyFont="1" applyFill="1" applyBorder="1" applyAlignment="1">
      <alignment horizontal="center"/>
    </xf>
    <xf numFmtId="165" fontId="29" fillId="5" borderId="19" xfId="0" applyNumberFormat="1" applyFont="1" applyBorder="1" applyAlignment="1">
      <alignment horizontal="center"/>
    </xf>
    <xf numFmtId="165" fontId="29" fillId="6" borderId="19" xfId="0" applyNumberFormat="1" applyFont="1" applyFill="1" applyBorder="1" applyAlignment="1">
      <alignment horizontal="center" vertical="center"/>
    </xf>
    <xf numFmtId="165" fontId="29" fillId="5" borderId="19" xfId="0" applyNumberFormat="1" applyFont="1" applyBorder="1" applyAlignment="1">
      <alignment horizontal="center" vertical="center"/>
    </xf>
    <xf numFmtId="165" fontId="28" fillId="6" borderId="19" xfId="0" applyNumberFormat="1" applyFont="1" applyFill="1" applyBorder="1" applyAlignment="1">
      <alignment horizontal="center" vertical="center"/>
    </xf>
    <xf numFmtId="165" fontId="28" fillId="5" borderId="19" xfId="0" applyNumberFormat="1" applyFont="1" applyBorder="1" applyAlignment="1">
      <alignment horizontal="center" vertical="center"/>
    </xf>
    <xf numFmtId="0" fontId="0" fillId="8" borderId="19" xfId="0" applyFill="1" applyBorder="1">
      <alignment vertical="center"/>
    </xf>
    <xf numFmtId="0" fontId="0" fillId="9" borderId="19" xfId="0" applyFill="1" applyBorder="1">
      <alignment vertical="center"/>
    </xf>
    <xf numFmtId="165" fontId="28" fillId="8" borderId="19" xfId="0" applyNumberFormat="1" applyFont="1" applyFill="1" applyBorder="1" applyAlignment="1">
      <alignment horizontal="center" vertical="center"/>
    </xf>
    <xf numFmtId="165" fontId="28" fillId="9" borderId="19" xfId="0" applyNumberFormat="1" applyFont="1" applyFill="1" applyBorder="1" applyAlignment="1">
      <alignment horizontal="center" vertical="center"/>
    </xf>
    <xf numFmtId="165" fontId="28" fillId="9" borderId="19" xfId="0" applyNumberFormat="1" applyFont="1" applyFill="1" applyBorder="1" applyAlignment="1">
      <alignment horizontal="center"/>
    </xf>
    <xf numFmtId="0" fontId="0" fillId="5" borderId="22" xfId="0" applyBorder="1">
      <alignment vertical="center"/>
    </xf>
    <xf numFmtId="167" fontId="25" fillId="5" borderId="22" xfId="0" applyNumberFormat="1" applyFont="1" applyBorder="1">
      <alignment vertical="center"/>
    </xf>
    <xf numFmtId="0" fontId="0" fillId="5" borderId="23" xfId="0" applyBorder="1">
      <alignment vertical="center"/>
    </xf>
    <xf numFmtId="165" fontId="28" fillId="5" borderId="19" xfId="0" applyNumberFormat="1" applyFont="1" applyFill="1" applyBorder="1" applyAlignment="1">
      <alignment horizontal="center"/>
    </xf>
    <xf numFmtId="165" fontId="28" fillId="5" borderId="19" xfId="0" applyNumberFormat="1" applyFont="1" applyFill="1" applyBorder="1" applyAlignment="1">
      <alignment horizontal="center" vertical="center"/>
    </xf>
    <xf numFmtId="165" fontId="28" fillId="0" borderId="19" xfId="0" applyNumberFormat="1" applyFont="1" applyFill="1" applyBorder="1" applyAlignment="1">
      <alignment horizontal="center" vertical="center"/>
    </xf>
    <xf numFmtId="167" fontId="25" fillId="5" borderId="0" xfId="0" applyNumberFormat="1" applyFont="1" applyFill="1" applyBorder="1">
      <alignment vertical="center"/>
    </xf>
    <xf numFmtId="165" fontId="12" fillId="8" borderId="19" xfId="0" applyNumberFormat="1" applyFont="1" applyFill="1" applyBorder="1" applyAlignment="1">
      <alignment horizontal="center" vertical="center"/>
    </xf>
    <xf numFmtId="165" fontId="12" fillId="9" borderId="19" xfId="0" applyNumberFormat="1" applyFont="1" applyFill="1" applyBorder="1" applyAlignment="1">
      <alignment horizontal="center" vertical="center"/>
    </xf>
    <xf numFmtId="165" fontId="12" fillId="9" borderId="19" xfId="0" applyNumberFormat="1" applyFont="1" applyFill="1" applyBorder="1" applyAlignment="1">
      <alignment horizontal="center"/>
    </xf>
    <xf numFmtId="165" fontId="29" fillId="5" borderId="19" xfId="0" applyNumberFormat="1" applyFont="1" applyFill="1" applyBorder="1" applyAlignment="1">
      <alignment horizontal="center" vertical="center"/>
    </xf>
    <xf numFmtId="165" fontId="28" fillId="0" borderId="19" xfId="0" applyNumberFormat="1" applyFont="1" applyFill="1" applyBorder="1" applyAlignment="1">
      <alignment horizontal="center"/>
    </xf>
    <xf numFmtId="165" fontId="29" fillId="0" borderId="19" xfId="0" applyNumberFormat="1" applyFont="1" applyFill="1" applyBorder="1" applyAlignment="1">
      <alignment horizontal="center" vertical="center"/>
    </xf>
    <xf numFmtId="0" fontId="10" fillId="5" borderId="0" xfId="0" applyFont="1" applyAlignment="1">
      <alignment horizontal="left"/>
    </xf>
    <xf numFmtId="0" fontId="22" fillId="5" borderId="0" xfId="0" applyFont="1" applyAlignment="1">
      <alignment horizontal="left" vertical="center"/>
    </xf>
    <xf numFmtId="167" fontId="25" fillId="5" borderId="21" xfId="0" applyNumberFormat="1" applyFont="1" applyBorder="1" applyAlignment="1">
      <alignment horizontal="left" vertical="center"/>
    </xf>
    <xf numFmtId="0" fontId="9" fillId="5" borderId="21" xfId="0" applyFont="1" applyBorder="1" applyAlignment="1">
      <alignment horizontal="left" vertical="center"/>
    </xf>
    <xf numFmtId="167" fontId="25" fillId="5" borderId="18" xfId="0" applyNumberFormat="1" applyFont="1" applyBorder="1" applyAlignment="1">
      <alignment horizontal="left" vertical="center"/>
    </xf>
    <xf numFmtId="0" fontId="9" fillId="5" borderId="18" xfId="0" applyFont="1" applyBorder="1" applyAlignment="1">
      <alignment horizontal="left" vertical="center"/>
    </xf>
    <xf numFmtId="167" fontId="25" fillId="5" borderId="24" xfId="0" applyNumberFormat="1" applyFont="1" applyBorder="1" applyAlignment="1">
      <alignment horizontal="left" vertical="center"/>
    </xf>
    <xf numFmtId="0" fontId="9" fillId="5" borderId="24" xfId="0" applyFont="1" applyBorder="1" applyAlignment="1">
      <alignment horizontal="left" vertical="center"/>
    </xf>
    <xf numFmtId="167" fontId="27" fillId="5" borderId="0" xfId="9" applyNumberFormat="1" applyFont="1" applyAlignment="1">
      <alignment horizontal="center" vertical="center"/>
    </xf>
    <xf numFmtId="0" fontId="21" fillId="5" borderId="0" xfId="9" applyFont="1" applyAlignment="1">
      <alignment horizontal="center" vertical="center"/>
    </xf>
    <xf numFmtId="0" fontId="7" fillId="5" borderId="19" xfId="7" applyBorder="1" applyAlignment="1"/>
    <xf numFmtId="0" fontId="7" fillId="5" borderId="0" xfId="7" applyBorder="1" applyAlignment="1"/>
    <xf numFmtId="0" fontId="8" fillId="5" borderId="0" xfId="5" applyBorder="1"/>
    <xf numFmtId="166" fontId="11" fillId="5" borderId="20" xfId="8" applyNumberFormat="1" applyBorder="1" applyAlignment="1">
      <alignment horizontal="left" vertical="center"/>
    </xf>
    <xf numFmtId="0" fontId="30" fillId="5" borderId="19" xfId="0" applyFont="1" applyBorder="1" applyAlignment="1">
      <alignment horizontal="left" vertical="center"/>
    </xf>
    <xf numFmtId="0" fontId="0" fillId="5" borderId="19" xfId="0" applyBorder="1" applyAlignment="1">
      <alignment horizontal="left" vertical="center"/>
    </xf>
    <xf numFmtId="166" fontId="11" fillId="5" borderId="0" xfId="8" applyNumberFormat="1" applyBorder="1" applyAlignment="1">
      <alignment horizontal="left" vertical="center"/>
    </xf>
    <xf numFmtId="166" fontId="11" fillId="5" borderId="3" xfId="8" applyNumberFormat="1" applyBorder="1" applyAlignment="1">
      <alignment horizontal="left" vertical="center"/>
    </xf>
    <xf numFmtId="164" fontId="6" fillId="5" borderId="5" xfId="2" applyNumberFormat="1" applyBorder="1" applyAlignment="1">
      <alignment horizontal="left" vertical="center"/>
    </xf>
    <xf numFmtId="0" fontId="2" fillId="6" borderId="16" xfId="3" applyFill="1" applyBorder="1" applyAlignment="1">
      <alignment horizontal="left" vertical="center" wrapText="1"/>
    </xf>
    <xf numFmtId="0" fontId="2" fillId="6" borderId="17" xfId="3" applyFill="1" applyBorder="1" applyAlignment="1">
      <alignment horizontal="left" vertical="center" wrapText="1"/>
    </xf>
    <xf numFmtId="165" fontId="23" fillId="6" borderId="16" xfId="3" applyNumberFormat="1" applyFont="1" applyFill="1" applyBorder="1" applyAlignment="1">
      <alignment horizontal="left" wrapText="1" indent="1"/>
    </xf>
    <xf numFmtId="165" fontId="23" fillId="6" borderId="17" xfId="3" applyNumberFormat="1" applyFont="1" applyFill="1" applyBorder="1" applyAlignment="1">
      <alignment horizontal="left" wrapText="1" indent="1"/>
    </xf>
    <xf numFmtId="0" fontId="0" fillId="5" borderId="0" xfId="0" applyAlignment="1">
      <alignment horizontal="left"/>
    </xf>
    <xf numFmtId="0" fontId="0" fillId="5" borderId="0" xfId="0" applyAlignment="1"/>
    <xf numFmtId="0" fontId="0" fillId="5" borderId="0" xfId="0" applyAlignment="1">
      <alignment horizontal="left" vertical="center" wrapText="1"/>
    </xf>
    <xf numFmtId="0" fontId="0" fillId="5" borderId="0" xfId="0" applyAlignment="1">
      <alignment horizontal="left" vertical="center"/>
    </xf>
  </cellXfs>
  <cellStyles count="10">
    <cellStyle name="40% - Accent1" xfId="1" builtinId="31" customBuiltin="1"/>
    <cellStyle name="Accent1" xfId="3" builtinId="29" customBuiltin="1"/>
    <cellStyle name="Accent5" xfId="4" builtinId="45" customBuiltin="1"/>
    <cellStyle name="Heading 1" xfId="2" builtinId="16" customBuiltin="1"/>
    <cellStyle name="Heading 2" xfId="6" builtinId="17" customBuiltin="1"/>
    <cellStyle name="Heading 3" xfId="7" builtinId="18" customBuiltin="1"/>
    <cellStyle name="Heading 4" xfId="8" builtinId="19" customBuiltin="1"/>
    <cellStyle name="Hyperlink" xfId="9" builtinId="8"/>
    <cellStyle name="Normal" xfId="0" builtinId="0" customBuiltin="1"/>
    <cellStyle name="Title" xfId="5" builtinId="15" customBuiltin="1"/>
  </cellStyles>
  <dxfs count="51">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color theme="3" tint="0.59996337778862885"/>
      </font>
    </dxf>
    <dxf>
      <font>
        <b val="0"/>
        <i val="0"/>
        <color theme="3"/>
      </font>
      <fill>
        <patternFill patternType="solid">
          <fgColor theme="0" tint="-0.14996795556505021"/>
          <bgColor theme="2"/>
        </patternFill>
      </fill>
      <border diagonalUp="0" diagonalDown="0">
        <left/>
        <right/>
        <top/>
        <bottom/>
        <vertical/>
        <horizontal/>
      </border>
    </dxf>
    <dxf>
      <font>
        <b/>
        <i val="0"/>
        <color theme="3"/>
      </font>
      <fill>
        <patternFill>
          <bgColor theme="2"/>
        </patternFill>
      </fill>
      <border diagonalUp="0" diagonalDown="0">
        <left/>
        <right/>
        <top/>
        <bottom style="thick">
          <color theme="3"/>
        </bottom>
        <vertical/>
        <horizontal/>
      </border>
    </dxf>
    <dxf>
      <font>
        <b val="0"/>
        <i val="0"/>
        <color theme="3"/>
      </font>
      <fill>
        <patternFill patternType="none">
          <bgColor auto="1"/>
        </patternFill>
      </fill>
      <border diagonalUp="0" diagonalDown="0">
        <left/>
        <right/>
        <top/>
        <bottom/>
        <vertical/>
        <horizontal/>
      </border>
    </dxf>
  </dxfs>
  <tableStyles count="1" defaultTableStyle="Calendar with holidays table" defaultPivotStyle="PivotStyleLight16">
    <tableStyle name="Calendar with holidays table" pivot="0" count="3" xr9:uid="{00000000-0011-0000-FFFF-FFFF00000000}">
      <tableStyleElement type="wholeTable" dxfId="50"/>
      <tableStyleElement type="headerRow" dxfId="49"/>
      <tableStyleElement type="firstRowStripe" dxfId="4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Spin" dx="16" fmlaLink="$R$4" max="2999" min="1900" page="10" val="2023"/>
</file>

<file path=xl/drawings/_rels/drawing1.xml.rels><?xml version="1.0" encoding="UTF-8" standalone="yes"?>
<Relationships xmlns="http://schemas.openxmlformats.org/package/2006/relationships"><Relationship Id="rId2" Type="http://schemas.openxmlformats.org/officeDocument/2006/relationships/hyperlink" Target="#January!A1"/><Relationship Id="rId1" Type="http://schemas.openxmlformats.org/officeDocument/2006/relationships/hyperlink" Target="#Holidays!A1"/></Relationships>
</file>

<file path=xl/drawings/_rels/drawing10.xml.rels><?xml version="1.0" encoding="UTF-8" standalone="yes"?>
<Relationships xmlns="http://schemas.openxmlformats.org/package/2006/relationships"><Relationship Id="rId2" Type="http://schemas.openxmlformats.org/officeDocument/2006/relationships/hyperlink" Target="#October!A1"/><Relationship Id="rId1" Type="http://schemas.openxmlformats.org/officeDocument/2006/relationships/hyperlink" Target="#August!A1"/></Relationships>
</file>

<file path=xl/drawings/_rels/drawing11.xml.rels><?xml version="1.0" encoding="UTF-8" standalone="yes"?>
<Relationships xmlns="http://schemas.openxmlformats.org/package/2006/relationships"><Relationship Id="rId2" Type="http://schemas.openxmlformats.org/officeDocument/2006/relationships/hyperlink" Target="#November!A1"/><Relationship Id="rId1" Type="http://schemas.openxmlformats.org/officeDocument/2006/relationships/hyperlink" Target="#September!A1"/></Relationships>
</file>

<file path=xl/drawings/_rels/drawing12.xml.rels><?xml version="1.0" encoding="UTF-8" standalone="yes"?>
<Relationships xmlns="http://schemas.openxmlformats.org/package/2006/relationships"><Relationship Id="rId2" Type="http://schemas.openxmlformats.org/officeDocument/2006/relationships/hyperlink" Target="#December!A1"/><Relationship Id="rId1" Type="http://schemas.openxmlformats.org/officeDocument/2006/relationships/hyperlink" Target="#October!A1"/></Relationships>
</file>

<file path=xl/drawings/_rels/drawing13.xml.rels><?xml version="1.0" encoding="UTF-8" standalone="yes"?>
<Relationships xmlns="http://schemas.openxmlformats.org/package/2006/relationships"><Relationship Id="rId2" Type="http://schemas.openxmlformats.org/officeDocument/2006/relationships/hyperlink" Target="#Holidays!A1"/><Relationship Id="rId1" Type="http://schemas.openxmlformats.org/officeDocument/2006/relationships/hyperlink" Target="#November!A1"/></Relationships>
</file>

<file path=xl/drawings/_rels/drawing14.xml.rels><?xml version="1.0" encoding="UTF-8" standalone="yes"?>
<Relationships xmlns="http://schemas.openxmlformats.org/package/2006/relationships"><Relationship Id="rId2" Type="http://schemas.openxmlformats.org/officeDocument/2006/relationships/hyperlink" Target="#Settings!A1"/><Relationship Id="rId1" Type="http://schemas.openxmlformats.org/officeDocument/2006/relationships/hyperlink" Target="#December!A1"/></Relationships>
</file>

<file path=xl/drawings/_rels/drawing2.xml.rels><?xml version="1.0" encoding="UTF-8" standalone="yes"?>
<Relationships xmlns="http://schemas.openxmlformats.org/package/2006/relationships"><Relationship Id="rId2" Type="http://schemas.openxmlformats.org/officeDocument/2006/relationships/hyperlink" Target="#February!A1"/><Relationship Id="rId1" Type="http://schemas.openxmlformats.org/officeDocument/2006/relationships/hyperlink" Target="#Settings!A1"/></Relationships>
</file>

<file path=xl/drawings/_rels/drawing3.xml.rels><?xml version="1.0" encoding="UTF-8" standalone="yes"?>
<Relationships xmlns="http://schemas.openxmlformats.org/package/2006/relationships"><Relationship Id="rId2" Type="http://schemas.openxmlformats.org/officeDocument/2006/relationships/hyperlink" Target="#March!A1"/><Relationship Id="rId1" Type="http://schemas.openxmlformats.org/officeDocument/2006/relationships/hyperlink" Target="#January!A1"/></Relationships>
</file>

<file path=xl/drawings/_rels/drawing4.xml.rels><?xml version="1.0" encoding="UTF-8" standalone="yes"?>
<Relationships xmlns="http://schemas.openxmlformats.org/package/2006/relationships"><Relationship Id="rId2" Type="http://schemas.openxmlformats.org/officeDocument/2006/relationships/hyperlink" Target="#April!A1"/><Relationship Id="rId1" Type="http://schemas.openxmlformats.org/officeDocument/2006/relationships/hyperlink" Target="#February!A1"/></Relationships>
</file>

<file path=xl/drawings/_rels/drawing5.xml.rels><?xml version="1.0" encoding="UTF-8" standalone="yes"?>
<Relationships xmlns="http://schemas.openxmlformats.org/package/2006/relationships"><Relationship Id="rId2" Type="http://schemas.openxmlformats.org/officeDocument/2006/relationships/hyperlink" Target="#May!A1"/><Relationship Id="rId1" Type="http://schemas.openxmlformats.org/officeDocument/2006/relationships/hyperlink" Target="#March!A1"/></Relationships>
</file>

<file path=xl/drawings/_rels/drawing6.xml.rels><?xml version="1.0" encoding="UTF-8" standalone="yes"?>
<Relationships xmlns="http://schemas.openxmlformats.org/package/2006/relationships"><Relationship Id="rId2" Type="http://schemas.openxmlformats.org/officeDocument/2006/relationships/hyperlink" Target="#June!A1"/><Relationship Id="rId1" Type="http://schemas.openxmlformats.org/officeDocument/2006/relationships/hyperlink" Target="#April!A1"/></Relationships>
</file>

<file path=xl/drawings/_rels/drawing7.xml.rels><?xml version="1.0" encoding="UTF-8" standalone="yes"?>
<Relationships xmlns="http://schemas.openxmlformats.org/package/2006/relationships"><Relationship Id="rId2" Type="http://schemas.openxmlformats.org/officeDocument/2006/relationships/hyperlink" Target="#July!A1"/><Relationship Id="rId1" Type="http://schemas.openxmlformats.org/officeDocument/2006/relationships/hyperlink" Target="#May!A1"/></Relationships>
</file>

<file path=xl/drawings/_rels/drawing8.xml.rels><?xml version="1.0" encoding="UTF-8" standalone="yes"?>
<Relationships xmlns="http://schemas.openxmlformats.org/package/2006/relationships"><Relationship Id="rId2" Type="http://schemas.openxmlformats.org/officeDocument/2006/relationships/hyperlink" Target="#August!A1"/><Relationship Id="rId1" Type="http://schemas.openxmlformats.org/officeDocument/2006/relationships/hyperlink" Target="#June!A1"/></Relationships>
</file>

<file path=xl/drawings/_rels/drawing9.xml.rels><?xml version="1.0" encoding="UTF-8" standalone="yes"?>
<Relationships xmlns="http://schemas.openxmlformats.org/package/2006/relationships"><Relationship Id="rId2" Type="http://schemas.openxmlformats.org/officeDocument/2006/relationships/hyperlink" Target="#September!A1"/><Relationship Id="rId1" Type="http://schemas.openxmlformats.org/officeDocument/2006/relationships/hyperlink" Target="#July!A1"/></Relationships>
</file>

<file path=xl/drawings/drawing1.xml><?xml version="1.0" encoding="utf-8"?>
<xdr:wsDr xmlns:xdr="http://schemas.openxmlformats.org/drawingml/2006/spreadsheetDrawing" xmlns:a="http://schemas.openxmlformats.org/drawingml/2006/main">
  <xdr:twoCellAnchor editAs="oneCell">
    <xdr:from>
      <xdr:col>17</xdr:col>
      <xdr:colOff>9526</xdr:colOff>
      <xdr:row>3</xdr:row>
      <xdr:rowOff>0</xdr:rowOff>
    </xdr:from>
    <xdr:to>
      <xdr:col>31</xdr:col>
      <xdr:colOff>200026</xdr:colOff>
      <xdr:row>8</xdr:row>
      <xdr:rowOff>0</xdr:rowOff>
    </xdr:to>
    <xdr:sp macro="" textlink="CalYear">
      <xdr:nvSpPr>
        <xdr:cNvPr id="8" name="TextBox 7" descr="Text box to display year">
          <a:extLst>
            <a:ext uri="{FF2B5EF4-FFF2-40B4-BE49-F238E27FC236}">
              <a16:creationId xmlns:a16="http://schemas.microsoft.com/office/drawing/2014/main" id="{00000000-0008-0000-0100-000008000000}"/>
            </a:ext>
          </a:extLst>
        </xdr:cNvPr>
        <xdr:cNvSpPr txBox="1"/>
      </xdr:nvSpPr>
      <xdr:spPr>
        <a:xfrm>
          <a:off x="4457701" y="733425"/>
          <a:ext cx="3638550" cy="1724025"/>
        </a:xfrm>
        <a:prstGeom prst="rect">
          <a:avLst/>
        </a:prstGeom>
        <a:solidFill>
          <a:schemeClr val="bg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fld id="{24578334-23DC-4013-8E7E-E1AF84D6BCC2}" type="TxLink">
            <a:rPr lang="en-US" sz="10000" b="1" i="0" u="none" strike="noStrike">
              <a:solidFill>
                <a:srgbClr val="524845"/>
              </a:solidFill>
              <a:effectLst>
                <a:outerShdw blurRad="50800" dist="38100" dir="2700000" algn="tl" rotWithShape="0">
                  <a:schemeClr val="bg2">
                    <a:lumMod val="25000"/>
                    <a:alpha val="40000"/>
                  </a:schemeClr>
                </a:outerShdw>
              </a:effectLst>
              <a:latin typeface="Trebuchet MS"/>
            </a:rPr>
            <a:pPr algn="l"/>
            <a:t>2023</a:t>
          </a:fld>
          <a:endParaRPr lang="en-US" sz="12000">
            <a:effectLst>
              <a:outerShdw blurRad="50800" dist="38100" dir="2700000" algn="tl" rotWithShape="0">
                <a:schemeClr val="bg2">
                  <a:lumMod val="25000"/>
                  <a:alpha val="40000"/>
                </a:schemeClr>
              </a:outerShdw>
            </a:effectLst>
          </a:endParaRPr>
        </a:p>
      </xdr:txBody>
    </xdr:sp>
    <xdr:clientData/>
  </xdr:twoCellAnchor>
  <xdr:twoCellAnchor editAs="oneCell">
    <xdr:from>
      <xdr:col>27</xdr:col>
      <xdr:colOff>38100</xdr:colOff>
      <xdr:row>0</xdr:row>
      <xdr:rowOff>171450</xdr:rowOff>
    </xdr:from>
    <xdr:to>
      <xdr:col>28</xdr:col>
      <xdr:colOff>200025</xdr:colOff>
      <xdr:row>1</xdr:row>
      <xdr:rowOff>304800</xdr:rowOff>
    </xdr:to>
    <xdr:sp macro="" textlink="">
      <xdr:nvSpPr>
        <xdr:cNvPr id="5" name="Rectangle 4" descr="Settings navigation button">
          <a:hlinkClick xmlns:r="http://schemas.openxmlformats.org/officeDocument/2006/relationships" r:id="rId1" tooltip="Navigation link to Holidays worksheet"/>
          <a:extLst>
            <a:ext uri="{FF2B5EF4-FFF2-40B4-BE49-F238E27FC236}">
              <a16:creationId xmlns:a16="http://schemas.microsoft.com/office/drawing/2014/main" id="{00000000-0008-0000-0100-000005000000}"/>
            </a:ext>
          </a:extLst>
        </xdr:cNvPr>
        <xdr:cNvSpPr/>
      </xdr:nvSpPr>
      <xdr:spPr>
        <a:xfrm>
          <a:off x="732472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latin typeface="+mn-lt"/>
            </a:rPr>
            <a:t>&lt;</a:t>
          </a:r>
        </a:p>
      </xdr:txBody>
    </xdr:sp>
    <xdr:clientData fPrintsWithSheet="0"/>
  </xdr:twoCellAnchor>
  <xdr:twoCellAnchor editAs="oneCell">
    <xdr:from>
      <xdr:col>28</xdr:col>
      <xdr:colOff>209550</xdr:colOff>
      <xdr:row>0</xdr:row>
      <xdr:rowOff>171450</xdr:rowOff>
    </xdr:from>
    <xdr:to>
      <xdr:col>30</xdr:col>
      <xdr:colOff>152400</xdr:colOff>
      <xdr:row>1</xdr:row>
      <xdr:rowOff>304800</xdr:rowOff>
    </xdr:to>
    <xdr:sp macro="" textlink="">
      <xdr:nvSpPr>
        <xdr:cNvPr id="6" name="Rectangle 5" descr="January navigation button">
          <a:hlinkClick xmlns:r="http://schemas.openxmlformats.org/officeDocument/2006/relationships" r:id="rId2" tooltip="Navigation link to January worksheet"/>
          <a:extLst>
            <a:ext uri="{FF2B5EF4-FFF2-40B4-BE49-F238E27FC236}">
              <a16:creationId xmlns:a16="http://schemas.microsoft.com/office/drawing/2014/main" id="{00000000-0008-0000-0100-000006000000}"/>
            </a:ext>
          </a:extLst>
        </xdr:cNvPr>
        <xdr:cNvSpPr/>
      </xdr:nvSpPr>
      <xdr:spPr>
        <a:xfrm>
          <a:off x="7715250" y="171450"/>
          <a:ext cx="381000" cy="323850"/>
        </a:xfrm>
        <a:prstGeom prst="rect">
          <a:avLst/>
        </a:prstGeom>
        <a:solidFill>
          <a:schemeClr val="accent1"/>
        </a:solid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mc:AlternateContent xmlns:mc="http://schemas.openxmlformats.org/markup-compatibility/2006">
    <mc:Choice xmlns:a14="http://schemas.microsoft.com/office/drawing/2010/main" Requires="a14">
      <xdr:twoCellAnchor editAs="oneCell">
        <xdr:from>
          <xdr:col>31</xdr:col>
          <xdr:colOff>0</xdr:colOff>
          <xdr:row>6</xdr:row>
          <xdr:rowOff>69850</xdr:rowOff>
        </xdr:from>
        <xdr:to>
          <xdr:col>31</xdr:col>
          <xdr:colOff>152400</xdr:colOff>
          <xdr:row>7</xdr:row>
          <xdr:rowOff>19050</xdr:rowOff>
        </xdr:to>
        <xdr:sp macro="" textlink="">
          <xdr:nvSpPr>
            <xdr:cNvPr id="14337" name="Spinner 1" descr="Use this spinner to change the calendar year" hidden="1">
              <a:extLst>
                <a:ext uri="{63B3BB69-23CF-44E3-9099-C40C66FF867C}">
                  <a14:compatExt spid="_x0000_s14337"/>
                </a:ext>
                <a:ext uri="{FF2B5EF4-FFF2-40B4-BE49-F238E27FC236}">
                  <a16:creationId xmlns:a16="http://schemas.microsoft.com/office/drawing/2014/main" id="{00000000-0008-0000-0100-000001380000}"/>
                </a:ext>
              </a:extLst>
            </xdr:cNvPr>
            <xdr:cNvSpPr/>
          </xdr:nvSpPr>
          <xdr:spPr bwMode="auto">
            <a:xfrm>
              <a:off x="0" y="0"/>
              <a:ext cx="0" cy="0"/>
            </a:xfrm>
            <a:prstGeom prst="rect">
              <a:avLst/>
            </a:prstGeom>
            <a:noFill/>
            <a:ln w="9525">
              <a:miter lim="800000"/>
              <a:headEnd/>
              <a:tailEnd/>
            </a:ln>
          </xdr:spPr>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6</xdr:col>
      <xdr:colOff>800100</xdr:colOff>
      <xdr:row>0</xdr:row>
      <xdr:rowOff>171450</xdr:rowOff>
    </xdr:from>
    <xdr:to>
      <xdr:col>7</xdr:col>
      <xdr:colOff>0</xdr:colOff>
      <xdr:row>1</xdr:row>
      <xdr:rowOff>304800</xdr:rowOff>
    </xdr:to>
    <xdr:sp macro="" textlink="">
      <xdr:nvSpPr>
        <xdr:cNvPr id="2" name="Rectangle 1" descr="August navigation button">
          <a:hlinkClick xmlns:r="http://schemas.openxmlformats.org/officeDocument/2006/relationships" r:id="rId1" tooltip="Navigation link to August worksheet"/>
          <a:extLst>
            <a:ext uri="{FF2B5EF4-FFF2-40B4-BE49-F238E27FC236}">
              <a16:creationId xmlns:a16="http://schemas.microsoft.com/office/drawing/2014/main" id="{00000000-0008-0000-0A00-000002000000}"/>
            </a:ext>
          </a:extLst>
        </xdr:cNvPr>
        <xdr:cNvSpPr/>
      </xdr:nvSpPr>
      <xdr:spPr>
        <a:xfrm>
          <a:off x="698182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9525</xdr:colOff>
      <xdr:row>0</xdr:row>
      <xdr:rowOff>171450</xdr:rowOff>
    </xdr:from>
    <xdr:to>
      <xdr:col>7</xdr:col>
      <xdr:colOff>390525</xdr:colOff>
      <xdr:row>1</xdr:row>
      <xdr:rowOff>304800</xdr:rowOff>
    </xdr:to>
    <xdr:sp macro="" textlink="">
      <xdr:nvSpPr>
        <xdr:cNvPr id="3" name="Rectangle 2" descr="October navigation button">
          <a:hlinkClick xmlns:r="http://schemas.openxmlformats.org/officeDocument/2006/relationships" r:id="rId2" tooltip="Navigation link to October worksheet"/>
          <a:extLst>
            <a:ext uri="{FF2B5EF4-FFF2-40B4-BE49-F238E27FC236}">
              <a16:creationId xmlns:a16="http://schemas.microsoft.com/office/drawing/2014/main" id="{00000000-0008-0000-0A00-000003000000}"/>
            </a:ext>
          </a:extLst>
        </xdr:cNvPr>
        <xdr:cNvSpPr/>
      </xdr:nvSpPr>
      <xdr:spPr>
        <a:xfrm>
          <a:off x="7372350"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6</xdr:col>
      <xdr:colOff>800100</xdr:colOff>
      <xdr:row>0</xdr:row>
      <xdr:rowOff>171450</xdr:rowOff>
    </xdr:from>
    <xdr:to>
      <xdr:col>7</xdr:col>
      <xdr:colOff>0</xdr:colOff>
      <xdr:row>1</xdr:row>
      <xdr:rowOff>304800</xdr:rowOff>
    </xdr:to>
    <xdr:sp macro="" textlink="">
      <xdr:nvSpPr>
        <xdr:cNvPr id="2" name="Rectangle 1" descr="September navigation button">
          <a:hlinkClick xmlns:r="http://schemas.openxmlformats.org/officeDocument/2006/relationships" r:id="rId1" tooltip="Navigation link to September worksheet"/>
          <a:extLst>
            <a:ext uri="{FF2B5EF4-FFF2-40B4-BE49-F238E27FC236}">
              <a16:creationId xmlns:a16="http://schemas.microsoft.com/office/drawing/2014/main" id="{00000000-0008-0000-0B00-000002000000}"/>
            </a:ext>
          </a:extLst>
        </xdr:cNvPr>
        <xdr:cNvSpPr/>
      </xdr:nvSpPr>
      <xdr:spPr>
        <a:xfrm>
          <a:off x="698182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9525</xdr:colOff>
      <xdr:row>0</xdr:row>
      <xdr:rowOff>171450</xdr:rowOff>
    </xdr:from>
    <xdr:to>
      <xdr:col>7</xdr:col>
      <xdr:colOff>390525</xdr:colOff>
      <xdr:row>1</xdr:row>
      <xdr:rowOff>304800</xdr:rowOff>
    </xdr:to>
    <xdr:sp macro="" textlink="">
      <xdr:nvSpPr>
        <xdr:cNvPr id="3" name="Rectangle 2" descr="November navigation button">
          <a:hlinkClick xmlns:r="http://schemas.openxmlformats.org/officeDocument/2006/relationships" r:id="rId2" tooltip="Navigation link to November worksheet"/>
          <a:extLst>
            <a:ext uri="{FF2B5EF4-FFF2-40B4-BE49-F238E27FC236}">
              <a16:creationId xmlns:a16="http://schemas.microsoft.com/office/drawing/2014/main" id="{00000000-0008-0000-0B00-000003000000}"/>
            </a:ext>
          </a:extLst>
        </xdr:cNvPr>
        <xdr:cNvSpPr/>
      </xdr:nvSpPr>
      <xdr:spPr>
        <a:xfrm>
          <a:off x="7372350"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6</xdr:col>
      <xdr:colOff>790575</xdr:colOff>
      <xdr:row>0</xdr:row>
      <xdr:rowOff>171450</xdr:rowOff>
    </xdr:from>
    <xdr:to>
      <xdr:col>6</xdr:col>
      <xdr:colOff>1171575</xdr:colOff>
      <xdr:row>1</xdr:row>
      <xdr:rowOff>304800</xdr:rowOff>
    </xdr:to>
    <xdr:sp macro="" textlink="">
      <xdr:nvSpPr>
        <xdr:cNvPr id="2" name="Rectangle 1" descr="November navigation button">
          <a:hlinkClick xmlns:r="http://schemas.openxmlformats.org/officeDocument/2006/relationships" r:id="rId1" tooltip="Navigation link to October worksheet"/>
          <a:extLst>
            <a:ext uri="{FF2B5EF4-FFF2-40B4-BE49-F238E27FC236}">
              <a16:creationId xmlns:a16="http://schemas.microsoft.com/office/drawing/2014/main" id="{00000000-0008-0000-0C00-000002000000}"/>
            </a:ext>
          </a:extLst>
        </xdr:cNvPr>
        <xdr:cNvSpPr/>
      </xdr:nvSpPr>
      <xdr:spPr>
        <a:xfrm>
          <a:off x="6972300"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0</xdr:colOff>
      <xdr:row>0</xdr:row>
      <xdr:rowOff>171450</xdr:rowOff>
    </xdr:from>
    <xdr:to>
      <xdr:col>7</xdr:col>
      <xdr:colOff>381000</xdr:colOff>
      <xdr:row>1</xdr:row>
      <xdr:rowOff>304800</xdr:rowOff>
    </xdr:to>
    <xdr:sp macro="" textlink="">
      <xdr:nvSpPr>
        <xdr:cNvPr id="3" name="Rectangle 2" descr="December navigation button">
          <a:hlinkClick xmlns:r="http://schemas.openxmlformats.org/officeDocument/2006/relationships" r:id="rId2" tooltip="Navigation link to December worksheet"/>
          <a:extLst>
            <a:ext uri="{FF2B5EF4-FFF2-40B4-BE49-F238E27FC236}">
              <a16:creationId xmlns:a16="http://schemas.microsoft.com/office/drawing/2014/main" id="{00000000-0008-0000-0C00-000003000000}"/>
            </a:ext>
          </a:extLst>
        </xdr:cNvPr>
        <xdr:cNvSpPr/>
      </xdr:nvSpPr>
      <xdr:spPr>
        <a:xfrm>
          <a:off x="7362825"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6</xdr:col>
      <xdr:colOff>781050</xdr:colOff>
      <xdr:row>0</xdr:row>
      <xdr:rowOff>171450</xdr:rowOff>
    </xdr:from>
    <xdr:to>
      <xdr:col>6</xdr:col>
      <xdr:colOff>1162050</xdr:colOff>
      <xdr:row>1</xdr:row>
      <xdr:rowOff>304800</xdr:rowOff>
    </xdr:to>
    <xdr:sp macro="" textlink="">
      <xdr:nvSpPr>
        <xdr:cNvPr id="2" name="Rectangle 1" descr="December navigation button">
          <a:hlinkClick xmlns:r="http://schemas.openxmlformats.org/officeDocument/2006/relationships" r:id="rId1" tooltip="Navigation link to November worksheet"/>
          <a:extLst>
            <a:ext uri="{FF2B5EF4-FFF2-40B4-BE49-F238E27FC236}">
              <a16:creationId xmlns:a16="http://schemas.microsoft.com/office/drawing/2014/main" id="{00000000-0008-0000-0D00-000002000000}"/>
            </a:ext>
          </a:extLst>
        </xdr:cNvPr>
        <xdr:cNvSpPr/>
      </xdr:nvSpPr>
      <xdr:spPr>
        <a:xfrm>
          <a:off x="696277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6</xdr:col>
      <xdr:colOff>1171575</xdr:colOff>
      <xdr:row>0</xdr:row>
      <xdr:rowOff>171450</xdr:rowOff>
    </xdr:from>
    <xdr:to>
      <xdr:col>7</xdr:col>
      <xdr:colOff>371475</xdr:colOff>
      <xdr:row>1</xdr:row>
      <xdr:rowOff>304800</xdr:rowOff>
    </xdr:to>
    <xdr:sp macro="" textlink="">
      <xdr:nvSpPr>
        <xdr:cNvPr id="3" name="Rectangle 2" descr="Holidays navigation button">
          <a:hlinkClick xmlns:r="http://schemas.openxmlformats.org/officeDocument/2006/relationships" r:id="rId2" tooltip="Navigation link to Holidays worksheet"/>
          <a:extLst>
            <a:ext uri="{FF2B5EF4-FFF2-40B4-BE49-F238E27FC236}">
              <a16:creationId xmlns:a16="http://schemas.microsoft.com/office/drawing/2014/main" id="{00000000-0008-0000-0D00-000003000000}"/>
            </a:ext>
          </a:extLst>
        </xdr:cNvPr>
        <xdr:cNvSpPr/>
      </xdr:nvSpPr>
      <xdr:spPr>
        <a:xfrm>
          <a:off x="7353300"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4</xdr:col>
      <xdr:colOff>390525</xdr:colOff>
      <xdr:row>0</xdr:row>
      <xdr:rowOff>171450</xdr:rowOff>
    </xdr:from>
    <xdr:to>
      <xdr:col>4</xdr:col>
      <xdr:colOff>771525</xdr:colOff>
      <xdr:row>1</xdr:row>
      <xdr:rowOff>285750</xdr:rowOff>
    </xdr:to>
    <xdr:sp macro="" textlink="">
      <xdr:nvSpPr>
        <xdr:cNvPr id="2" name="Rectangle 1" descr="December navigation button">
          <a:hlinkClick xmlns:r="http://schemas.openxmlformats.org/officeDocument/2006/relationships" r:id="rId1" tooltip="Navigation link to December worksheet"/>
          <a:extLst>
            <a:ext uri="{FF2B5EF4-FFF2-40B4-BE49-F238E27FC236}">
              <a16:creationId xmlns:a16="http://schemas.microsoft.com/office/drawing/2014/main" id="{00000000-0008-0000-0E00-000002000000}"/>
            </a:ext>
          </a:extLst>
        </xdr:cNvPr>
        <xdr:cNvSpPr/>
      </xdr:nvSpPr>
      <xdr:spPr>
        <a:xfrm>
          <a:off x="7086600" y="171450"/>
          <a:ext cx="381000" cy="323850"/>
        </a:xfrm>
        <a:prstGeom prst="rect">
          <a:avLst/>
        </a:prstGeom>
        <a:solidFill>
          <a:schemeClr val="bg2"/>
        </a:solid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4</xdr:col>
      <xdr:colOff>781050</xdr:colOff>
      <xdr:row>0</xdr:row>
      <xdr:rowOff>171450</xdr:rowOff>
    </xdr:from>
    <xdr:to>
      <xdr:col>5</xdr:col>
      <xdr:colOff>361950</xdr:colOff>
      <xdr:row>1</xdr:row>
      <xdr:rowOff>285750</xdr:rowOff>
    </xdr:to>
    <xdr:sp macro="" textlink="">
      <xdr:nvSpPr>
        <xdr:cNvPr id="3" name="Rectangle 2" descr="Settings navigation button">
          <a:hlinkClick xmlns:r="http://schemas.openxmlformats.org/officeDocument/2006/relationships" r:id="rId2" tooltip="Navigation link to Settings worksheet"/>
          <a:extLst>
            <a:ext uri="{FF2B5EF4-FFF2-40B4-BE49-F238E27FC236}">
              <a16:creationId xmlns:a16="http://schemas.microsoft.com/office/drawing/2014/main" id="{00000000-0008-0000-0E00-000003000000}"/>
            </a:ext>
          </a:extLst>
        </xdr:cNvPr>
        <xdr:cNvSpPr/>
      </xdr:nvSpPr>
      <xdr:spPr>
        <a:xfrm>
          <a:off x="7477125" y="171450"/>
          <a:ext cx="381000" cy="323850"/>
        </a:xfrm>
        <a:prstGeom prst="rect">
          <a:avLst/>
        </a:prstGeom>
        <a:solidFill>
          <a:schemeClr val="accent1"/>
        </a:solid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twoCellAnchor editAs="oneCell">
    <xdr:from>
      <xdr:col>1</xdr:col>
      <xdr:colOff>0</xdr:colOff>
      <xdr:row>15</xdr:row>
      <xdr:rowOff>190499</xdr:rowOff>
    </xdr:from>
    <xdr:to>
      <xdr:col>3</xdr:col>
      <xdr:colOff>257174</xdr:colOff>
      <xdr:row>28</xdr:row>
      <xdr:rowOff>114300</xdr:rowOff>
    </xdr:to>
    <xdr:sp macro="" textlink="">
      <xdr:nvSpPr>
        <xdr:cNvPr id="5" name="Rectangular Callout 4" descr="Tip:&#10;These dates will automatically adjust for you. You can show or not show holidays as you want by changing the SHOW column. The CORRECTED column will change if the observed holiday needs to fall on a weekday.  Sunday will be observed on the following Monday, and Saturday will be observed on the previous Friday. You can add other holidays as well">
          <a:extLst>
            <a:ext uri="{FF2B5EF4-FFF2-40B4-BE49-F238E27FC236}">
              <a16:creationId xmlns:a16="http://schemas.microsoft.com/office/drawing/2014/main" id="{00000000-0008-0000-0E00-000005000000}"/>
            </a:ext>
          </a:extLst>
        </xdr:cNvPr>
        <xdr:cNvSpPr/>
      </xdr:nvSpPr>
      <xdr:spPr>
        <a:xfrm>
          <a:off x="114300" y="3248024"/>
          <a:ext cx="3019424" cy="2400301"/>
        </a:xfrm>
        <a:prstGeom prst="wedgeRectCallout">
          <a:avLst>
            <a:gd name="adj1" fmla="val -21055"/>
            <a:gd name="adj2" fmla="val -58148"/>
          </a:avLst>
        </a:prstGeom>
        <a:solidFill>
          <a:schemeClr val="accent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100">
              <a:solidFill>
                <a:schemeClr val="bg1"/>
              </a:solidFill>
            </a:rPr>
            <a:t>HERE'S A TIP</a:t>
          </a:r>
        </a:p>
        <a:p>
          <a:pPr algn="l"/>
          <a:r>
            <a:rPr lang="en-US" sz="1100" b="1">
              <a:solidFill>
                <a:schemeClr val="bg1"/>
              </a:solidFill>
            </a:rPr>
            <a:t>------------------------------------------------</a:t>
          </a:r>
        </a:p>
        <a:p>
          <a:pPr algn="l"/>
          <a:r>
            <a:rPr lang="en-US" sz="1100">
              <a:solidFill>
                <a:schemeClr val="bg1"/>
              </a:solidFill>
            </a:rPr>
            <a:t>These dates will automatically adjust for you. You can show or not show holidays as you want by changing the SHOW column.</a:t>
          </a:r>
        </a:p>
        <a:p>
          <a:pPr algn="l"/>
          <a:endParaRPr lang="en-US" sz="1100">
            <a:solidFill>
              <a:schemeClr val="bg1"/>
            </a:solidFill>
          </a:endParaRPr>
        </a:p>
        <a:p>
          <a:pPr algn="l"/>
          <a:r>
            <a:rPr lang="en-US" sz="1100">
              <a:solidFill>
                <a:schemeClr val="bg1"/>
              </a:solidFill>
            </a:rPr>
            <a:t>The CORRECTED column will change if the observed holiday needs to fall on a weekday.  Sunday will be observed</a:t>
          </a:r>
          <a:r>
            <a:rPr lang="en-US" sz="1100" baseline="0">
              <a:solidFill>
                <a:schemeClr val="bg1"/>
              </a:solidFill>
            </a:rPr>
            <a:t> on the following Monday, and Saturday will be observed on the previous Friday.</a:t>
          </a:r>
        </a:p>
        <a:p>
          <a:pPr algn="l"/>
          <a:endParaRPr lang="en-US" sz="1100" baseline="0">
            <a:solidFill>
              <a:schemeClr val="bg1"/>
            </a:solidFill>
          </a:endParaRPr>
        </a:p>
        <a:p>
          <a:pPr algn="l"/>
          <a:r>
            <a:rPr lang="en-US" sz="1100" baseline="0">
              <a:solidFill>
                <a:schemeClr val="bg1"/>
              </a:solidFill>
            </a:rPr>
            <a:t>You can add other holidays as well.</a:t>
          </a:r>
          <a:endParaRPr lang="en-US" sz="1100">
            <a:solidFill>
              <a:schemeClr val="bg1"/>
            </a:solidFill>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6</xdr:col>
      <xdr:colOff>819150</xdr:colOff>
      <xdr:row>0</xdr:row>
      <xdr:rowOff>171450</xdr:rowOff>
    </xdr:from>
    <xdr:to>
      <xdr:col>7</xdr:col>
      <xdr:colOff>19050</xdr:colOff>
      <xdr:row>1</xdr:row>
      <xdr:rowOff>304800</xdr:rowOff>
    </xdr:to>
    <xdr:sp macro="" textlink="">
      <xdr:nvSpPr>
        <xdr:cNvPr id="2" name="Rectangle 1" descr="Settings navigation button">
          <a:hlinkClick xmlns:r="http://schemas.openxmlformats.org/officeDocument/2006/relationships" r:id="rId1" tooltip="Navigation link to Settings worksheet"/>
          <a:extLst>
            <a:ext uri="{FF2B5EF4-FFF2-40B4-BE49-F238E27FC236}">
              <a16:creationId xmlns:a16="http://schemas.microsoft.com/office/drawing/2014/main" id="{00000000-0008-0000-0200-000002000000}"/>
            </a:ext>
          </a:extLst>
        </xdr:cNvPr>
        <xdr:cNvSpPr/>
      </xdr:nvSpPr>
      <xdr:spPr>
        <a:xfrm>
          <a:off x="700087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28575</xdr:colOff>
      <xdr:row>0</xdr:row>
      <xdr:rowOff>171450</xdr:rowOff>
    </xdr:from>
    <xdr:to>
      <xdr:col>7</xdr:col>
      <xdr:colOff>409575</xdr:colOff>
      <xdr:row>1</xdr:row>
      <xdr:rowOff>304800</xdr:rowOff>
    </xdr:to>
    <xdr:sp macro="" textlink="">
      <xdr:nvSpPr>
        <xdr:cNvPr id="4" name="Rectangle 3" descr="February navigation button">
          <a:hlinkClick xmlns:r="http://schemas.openxmlformats.org/officeDocument/2006/relationships" r:id="rId2" tooltip="Navigation link to February worksheet"/>
          <a:extLst>
            <a:ext uri="{FF2B5EF4-FFF2-40B4-BE49-F238E27FC236}">
              <a16:creationId xmlns:a16="http://schemas.microsoft.com/office/drawing/2014/main" id="{00000000-0008-0000-0200-000004000000}"/>
            </a:ext>
          </a:extLst>
        </xdr:cNvPr>
        <xdr:cNvSpPr/>
      </xdr:nvSpPr>
      <xdr:spPr>
        <a:xfrm>
          <a:off x="7391400" y="171450"/>
          <a:ext cx="381000" cy="323850"/>
        </a:xfrm>
        <a:prstGeom prst="rect">
          <a:avLst/>
        </a:prstGeom>
        <a:solidFill>
          <a:schemeClr val="accent1"/>
        </a:solid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6</xdr:col>
      <xdr:colOff>790575</xdr:colOff>
      <xdr:row>0</xdr:row>
      <xdr:rowOff>171450</xdr:rowOff>
    </xdr:from>
    <xdr:to>
      <xdr:col>6</xdr:col>
      <xdr:colOff>1171575</xdr:colOff>
      <xdr:row>1</xdr:row>
      <xdr:rowOff>304800</xdr:rowOff>
    </xdr:to>
    <xdr:sp macro="" textlink="">
      <xdr:nvSpPr>
        <xdr:cNvPr id="2" name="Rectangle 1" descr="January navigation button">
          <a:hlinkClick xmlns:r="http://schemas.openxmlformats.org/officeDocument/2006/relationships" r:id="rId1" tooltip="Navigation link to January worksheet"/>
          <a:extLst>
            <a:ext uri="{FF2B5EF4-FFF2-40B4-BE49-F238E27FC236}">
              <a16:creationId xmlns:a16="http://schemas.microsoft.com/office/drawing/2014/main" id="{00000000-0008-0000-0300-000002000000}"/>
            </a:ext>
          </a:extLst>
        </xdr:cNvPr>
        <xdr:cNvSpPr/>
      </xdr:nvSpPr>
      <xdr:spPr>
        <a:xfrm>
          <a:off x="6972300"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6</xdr:col>
      <xdr:colOff>1171574</xdr:colOff>
      <xdr:row>0</xdr:row>
      <xdr:rowOff>171450</xdr:rowOff>
    </xdr:from>
    <xdr:to>
      <xdr:col>7</xdr:col>
      <xdr:colOff>380999</xdr:colOff>
      <xdr:row>1</xdr:row>
      <xdr:rowOff>304800</xdr:rowOff>
    </xdr:to>
    <xdr:sp macro="" textlink="">
      <xdr:nvSpPr>
        <xdr:cNvPr id="3" name="Rectangle 2" descr="March navigation button">
          <a:hlinkClick xmlns:r="http://schemas.openxmlformats.org/officeDocument/2006/relationships" r:id="rId2" tooltip="Navigation link to March worksheet"/>
          <a:extLst>
            <a:ext uri="{FF2B5EF4-FFF2-40B4-BE49-F238E27FC236}">
              <a16:creationId xmlns:a16="http://schemas.microsoft.com/office/drawing/2014/main" id="{00000000-0008-0000-0300-000003000000}"/>
            </a:ext>
          </a:extLst>
        </xdr:cNvPr>
        <xdr:cNvSpPr/>
      </xdr:nvSpPr>
      <xdr:spPr>
        <a:xfrm>
          <a:off x="7353299" y="171450"/>
          <a:ext cx="390525"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6</xdr:col>
      <xdr:colOff>790575</xdr:colOff>
      <xdr:row>0</xdr:row>
      <xdr:rowOff>171450</xdr:rowOff>
    </xdr:from>
    <xdr:to>
      <xdr:col>6</xdr:col>
      <xdr:colOff>1171575</xdr:colOff>
      <xdr:row>1</xdr:row>
      <xdr:rowOff>304800</xdr:rowOff>
    </xdr:to>
    <xdr:sp macro="" textlink="">
      <xdr:nvSpPr>
        <xdr:cNvPr id="2" name="Rectangle 1" descr="February navigation button">
          <a:hlinkClick xmlns:r="http://schemas.openxmlformats.org/officeDocument/2006/relationships" r:id="rId1" tooltip="Navigation link to February worksheet"/>
          <a:extLst>
            <a:ext uri="{FF2B5EF4-FFF2-40B4-BE49-F238E27FC236}">
              <a16:creationId xmlns:a16="http://schemas.microsoft.com/office/drawing/2014/main" id="{00000000-0008-0000-0400-000002000000}"/>
            </a:ext>
          </a:extLst>
        </xdr:cNvPr>
        <xdr:cNvSpPr/>
      </xdr:nvSpPr>
      <xdr:spPr>
        <a:xfrm>
          <a:off x="6972300"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0</xdr:colOff>
      <xdr:row>0</xdr:row>
      <xdr:rowOff>171450</xdr:rowOff>
    </xdr:from>
    <xdr:to>
      <xdr:col>7</xdr:col>
      <xdr:colOff>381000</xdr:colOff>
      <xdr:row>1</xdr:row>
      <xdr:rowOff>304800</xdr:rowOff>
    </xdr:to>
    <xdr:sp macro="" textlink="">
      <xdr:nvSpPr>
        <xdr:cNvPr id="3" name="Rectangle 2" descr="April navigation button">
          <a:hlinkClick xmlns:r="http://schemas.openxmlformats.org/officeDocument/2006/relationships" r:id="rId2" tooltip="Navigation link to April worksheet"/>
          <a:extLst>
            <a:ext uri="{FF2B5EF4-FFF2-40B4-BE49-F238E27FC236}">
              <a16:creationId xmlns:a16="http://schemas.microsoft.com/office/drawing/2014/main" id="{00000000-0008-0000-0400-000003000000}"/>
            </a:ext>
          </a:extLst>
        </xdr:cNvPr>
        <xdr:cNvSpPr/>
      </xdr:nvSpPr>
      <xdr:spPr>
        <a:xfrm>
          <a:off x="7362825"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6</xdr:col>
      <xdr:colOff>800100</xdr:colOff>
      <xdr:row>0</xdr:row>
      <xdr:rowOff>171450</xdr:rowOff>
    </xdr:from>
    <xdr:to>
      <xdr:col>7</xdr:col>
      <xdr:colOff>0</xdr:colOff>
      <xdr:row>1</xdr:row>
      <xdr:rowOff>304800</xdr:rowOff>
    </xdr:to>
    <xdr:sp macro="" textlink="">
      <xdr:nvSpPr>
        <xdr:cNvPr id="2" name="Rectangle 1" descr="March navigation button">
          <a:hlinkClick xmlns:r="http://schemas.openxmlformats.org/officeDocument/2006/relationships" r:id="rId1" tooltip="Navigation link to March worksheet"/>
          <a:extLst>
            <a:ext uri="{FF2B5EF4-FFF2-40B4-BE49-F238E27FC236}">
              <a16:creationId xmlns:a16="http://schemas.microsoft.com/office/drawing/2014/main" id="{00000000-0008-0000-0500-000002000000}"/>
            </a:ext>
          </a:extLst>
        </xdr:cNvPr>
        <xdr:cNvSpPr/>
      </xdr:nvSpPr>
      <xdr:spPr>
        <a:xfrm>
          <a:off x="698182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9525</xdr:colOff>
      <xdr:row>0</xdr:row>
      <xdr:rowOff>171450</xdr:rowOff>
    </xdr:from>
    <xdr:to>
      <xdr:col>7</xdr:col>
      <xdr:colOff>390525</xdr:colOff>
      <xdr:row>1</xdr:row>
      <xdr:rowOff>304800</xdr:rowOff>
    </xdr:to>
    <xdr:sp macro="" textlink="">
      <xdr:nvSpPr>
        <xdr:cNvPr id="3" name="Rectangle 2" descr="May navigation button">
          <a:hlinkClick xmlns:r="http://schemas.openxmlformats.org/officeDocument/2006/relationships" r:id="rId2" tooltip="Navigation link to May worksheet"/>
          <a:extLst>
            <a:ext uri="{FF2B5EF4-FFF2-40B4-BE49-F238E27FC236}">
              <a16:creationId xmlns:a16="http://schemas.microsoft.com/office/drawing/2014/main" id="{00000000-0008-0000-0500-000003000000}"/>
            </a:ext>
          </a:extLst>
        </xdr:cNvPr>
        <xdr:cNvSpPr/>
      </xdr:nvSpPr>
      <xdr:spPr>
        <a:xfrm>
          <a:off x="7372350"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6</xdr:col>
      <xdr:colOff>790575</xdr:colOff>
      <xdr:row>0</xdr:row>
      <xdr:rowOff>171450</xdr:rowOff>
    </xdr:from>
    <xdr:to>
      <xdr:col>6</xdr:col>
      <xdr:colOff>1171575</xdr:colOff>
      <xdr:row>1</xdr:row>
      <xdr:rowOff>304800</xdr:rowOff>
    </xdr:to>
    <xdr:sp macro="" textlink="">
      <xdr:nvSpPr>
        <xdr:cNvPr id="2" name="Rectangle 1" descr="April navigation button">
          <a:hlinkClick xmlns:r="http://schemas.openxmlformats.org/officeDocument/2006/relationships" r:id="rId1" tooltip="Navigation link to April worksheet"/>
          <a:extLst>
            <a:ext uri="{FF2B5EF4-FFF2-40B4-BE49-F238E27FC236}">
              <a16:creationId xmlns:a16="http://schemas.microsoft.com/office/drawing/2014/main" id="{00000000-0008-0000-0600-000002000000}"/>
            </a:ext>
          </a:extLst>
        </xdr:cNvPr>
        <xdr:cNvSpPr/>
      </xdr:nvSpPr>
      <xdr:spPr>
        <a:xfrm>
          <a:off x="6972300"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6</xdr:col>
      <xdr:colOff>1171574</xdr:colOff>
      <xdr:row>0</xdr:row>
      <xdr:rowOff>171450</xdr:rowOff>
    </xdr:from>
    <xdr:to>
      <xdr:col>7</xdr:col>
      <xdr:colOff>380999</xdr:colOff>
      <xdr:row>1</xdr:row>
      <xdr:rowOff>304800</xdr:rowOff>
    </xdr:to>
    <xdr:sp macro="" textlink="">
      <xdr:nvSpPr>
        <xdr:cNvPr id="3" name="Rectangle 2" descr="June navigation button">
          <a:hlinkClick xmlns:r="http://schemas.openxmlformats.org/officeDocument/2006/relationships" r:id="rId2" tooltip="Navigation link to June worksheet"/>
          <a:extLst>
            <a:ext uri="{FF2B5EF4-FFF2-40B4-BE49-F238E27FC236}">
              <a16:creationId xmlns:a16="http://schemas.microsoft.com/office/drawing/2014/main" id="{00000000-0008-0000-0600-000003000000}"/>
            </a:ext>
          </a:extLst>
        </xdr:cNvPr>
        <xdr:cNvSpPr/>
      </xdr:nvSpPr>
      <xdr:spPr>
        <a:xfrm>
          <a:off x="7353299" y="171450"/>
          <a:ext cx="390525"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6</xdr:col>
      <xdr:colOff>809625</xdr:colOff>
      <xdr:row>0</xdr:row>
      <xdr:rowOff>171450</xdr:rowOff>
    </xdr:from>
    <xdr:to>
      <xdr:col>7</xdr:col>
      <xdr:colOff>9525</xdr:colOff>
      <xdr:row>1</xdr:row>
      <xdr:rowOff>304800</xdr:rowOff>
    </xdr:to>
    <xdr:sp macro="" textlink="">
      <xdr:nvSpPr>
        <xdr:cNvPr id="2" name="Rectangle 1" descr="May navigation button">
          <a:hlinkClick xmlns:r="http://schemas.openxmlformats.org/officeDocument/2006/relationships" r:id="rId1" tooltip="Navigation link to May worksheet"/>
          <a:extLst>
            <a:ext uri="{FF2B5EF4-FFF2-40B4-BE49-F238E27FC236}">
              <a16:creationId xmlns:a16="http://schemas.microsoft.com/office/drawing/2014/main" id="{00000000-0008-0000-0700-000002000000}"/>
            </a:ext>
          </a:extLst>
        </xdr:cNvPr>
        <xdr:cNvSpPr/>
      </xdr:nvSpPr>
      <xdr:spPr>
        <a:xfrm>
          <a:off x="6991350"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9524</xdr:colOff>
      <xdr:row>0</xdr:row>
      <xdr:rowOff>171450</xdr:rowOff>
    </xdr:from>
    <xdr:to>
      <xdr:col>7</xdr:col>
      <xdr:colOff>400049</xdr:colOff>
      <xdr:row>1</xdr:row>
      <xdr:rowOff>304800</xdr:rowOff>
    </xdr:to>
    <xdr:sp macro="" textlink="">
      <xdr:nvSpPr>
        <xdr:cNvPr id="3" name="Rectangle 2" descr="July navigation button">
          <a:hlinkClick xmlns:r="http://schemas.openxmlformats.org/officeDocument/2006/relationships" r:id="rId2" tooltip="Navigation link to July worksheet"/>
          <a:extLst>
            <a:ext uri="{FF2B5EF4-FFF2-40B4-BE49-F238E27FC236}">
              <a16:creationId xmlns:a16="http://schemas.microsoft.com/office/drawing/2014/main" id="{00000000-0008-0000-0700-000003000000}"/>
            </a:ext>
          </a:extLst>
        </xdr:cNvPr>
        <xdr:cNvSpPr/>
      </xdr:nvSpPr>
      <xdr:spPr>
        <a:xfrm>
          <a:off x="7372349" y="171450"/>
          <a:ext cx="390525"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6</xdr:col>
      <xdr:colOff>809625</xdr:colOff>
      <xdr:row>0</xdr:row>
      <xdr:rowOff>171450</xdr:rowOff>
    </xdr:from>
    <xdr:to>
      <xdr:col>7</xdr:col>
      <xdr:colOff>9525</xdr:colOff>
      <xdr:row>1</xdr:row>
      <xdr:rowOff>304800</xdr:rowOff>
    </xdr:to>
    <xdr:sp macro="" textlink="">
      <xdr:nvSpPr>
        <xdr:cNvPr id="2" name="Rectangle 1" descr="June navigation button">
          <a:hlinkClick xmlns:r="http://schemas.openxmlformats.org/officeDocument/2006/relationships" r:id="rId1" tooltip="Navigation link to June worksheet"/>
          <a:extLst>
            <a:ext uri="{FF2B5EF4-FFF2-40B4-BE49-F238E27FC236}">
              <a16:creationId xmlns:a16="http://schemas.microsoft.com/office/drawing/2014/main" id="{00000000-0008-0000-0800-000002000000}"/>
            </a:ext>
          </a:extLst>
        </xdr:cNvPr>
        <xdr:cNvSpPr/>
      </xdr:nvSpPr>
      <xdr:spPr>
        <a:xfrm>
          <a:off x="6991350"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p>
      </xdr:txBody>
    </xdr:sp>
    <xdr:clientData fPrintsWithSheet="0"/>
  </xdr:twoCellAnchor>
  <xdr:twoCellAnchor editAs="oneCell">
    <xdr:from>
      <xdr:col>7</xdr:col>
      <xdr:colOff>19050</xdr:colOff>
      <xdr:row>0</xdr:row>
      <xdr:rowOff>171450</xdr:rowOff>
    </xdr:from>
    <xdr:to>
      <xdr:col>7</xdr:col>
      <xdr:colOff>400050</xdr:colOff>
      <xdr:row>1</xdr:row>
      <xdr:rowOff>304800</xdr:rowOff>
    </xdr:to>
    <xdr:sp macro="" textlink="">
      <xdr:nvSpPr>
        <xdr:cNvPr id="3" name="Rectangle 2" descr="August navigation button">
          <a:hlinkClick xmlns:r="http://schemas.openxmlformats.org/officeDocument/2006/relationships" r:id="rId2" tooltip="Navigation link to August worksheet"/>
          <a:extLst>
            <a:ext uri="{FF2B5EF4-FFF2-40B4-BE49-F238E27FC236}">
              <a16:creationId xmlns:a16="http://schemas.microsoft.com/office/drawing/2014/main" id="{00000000-0008-0000-0800-000003000000}"/>
            </a:ext>
          </a:extLst>
        </xdr:cNvPr>
        <xdr:cNvSpPr/>
      </xdr:nvSpPr>
      <xdr:spPr>
        <a:xfrm>
          <a:off x="7381875"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6</xdr:col>
      <xdr:colOff>781050</xdr:colOff>
      <xdr:row>0</xdr:row>
      <xdr:rowOff>171450</xdr:rowOff>
    </xdr:from>
    <xdr:to>
      <xdr:col>6</xdr:col>
      <xdr:colOff>1162050</xdr:colOff>
      <xdr:row>1</xdr:row>
      <xdr:rowOff>304800</xdr:rowOff>
    </xdr:to>
    <xdr:sp macro="" textlink="">
      <xdr:nvSpPr>
        <xdr:cNvPr id="2" name="Rectangle 1" descr="August navigation button">
          <a:hlinkClick xmlns:r="http://schemas.openxmlformats.org/officeDocument/2006/relationships" r:id="rId1" tooltip="Navigation link to July worksheet"/>
          <a:extLst>
            <a:ext uri="{FF2B5EF4-FFF2-40B4-BE49-F238E27FC236}">
              <a16:creationId xmlns:a16="http://schemas.microsoft.com/office/drawing/2014/main" id="{00000000-0008-0000-0900-000002000000}"/>
            </a:ext>
          </a:extLst>
        </xdr:cNvPr>
        <xdr:cNvSpPr/>
      </xdr:nvSpPr>
      <xdr:spPr>
        <a:xfrm>
          <a:off x="6962775" y="171450"/>
          <a:ext cx="381000" cy="323850"/>
        </a:xfrm>
        <a:prstGeom prst="rect">
          <a:avLst/>
        </a:prstGeom>
        <a:noFill/>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solidFill>
                <a:schemeClr val="accent1"/>
              </a:solidFill>
            </a:rPr>
            <a:t>&lt;</a:t>
          </a:r>
          <a:endParaRPr lang="en-US" sz="1400" b="0">
            <a:solidFill>
              <a:schemeClr val="accent1"/>
            </a:solidFill>
          </a:endParaRPr>
        </a:p>
      </xdr:txBody>
    </xdr:sp>
    <xdr:clientData fPrintsWithSheet="0"/>
  </xdr:twoCellAnchor>
  <xdr:twoCellAnchor editAs="oneCell">
    <xdr:from>
      <xdr:col>6</xdr:col>
      <xdr:colOff>1171575</xdr:colOff>
      <xdr:row>0</xdr:row>
      <xdr:rowOff>171450</xdr:rowOff>
    </xdr:from>
    <xdr:to>
      <xdr:col>7</xdr:col>
      <xdr:colOff>371475</xdr:colOff>
      <xdr:row>1</xdr:row>
      <xdr:rowOff>304800</xdr:rowOff>
    </xdr:to>
    <xdr:sp macro="" textlink="">
      <xdr:nvSpPr>
        <xdr:cNvPr id="3" name="Rectangle 2" descr="September navigation button">
          <a:hlinkClick xmlns:r="http://schemas.openxmlformats.org/officeDocument/2006/relationships" r:id="rId2" tooltip="Navigation link to September worksheet"/>
          <a:extLst>
            <a:ext uri="{FF2B5EF4-FFF2-40B4-BE49-F238E27FC236}">
              <a16:creationId xmlns:a16="http://schemas.microsoft.com/office/drawing/2014/main" id="{00000000-0008-0000-0900-000003000000}"/>
            </a:ext>
          </a:extLst>
        </xdr:cNvPr>
        <xdr:cNvSpPr/>
      </xdr:nvSpPr>
      <xdr:spPr>
        <a:xfrm>
          <a:off x="7353300" y="171450"/>
          <a:ext cx="381000" cy="323850"/>
        </a:xfrm>
        <a:prstGeom prst="rect">
          <a:avLst/>
        </a:prstGeom>
        <a:ln w="952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2400" b="0"/>
            <a:t>&gt;</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Holidays" displayName="Holidays" ref="B4:G15" totalsRowShown="0">
  <autoFilter ref="B4:G15" xr:uid="{00000000-0009-0000-0100-000001000000}">
    <filterColumn colId="0" hiddenButton="1"/>
    <filterColumn colId="1" hiddenButton="1"/>
    <filterColumn colId="2" hiddenButton="1"/>
    <filterColumn colId="3" hiddenButton="1"/>
    <filterColumn colId="4" hiddenButton="1"/>
    <filterColumn colId="5" hiddenButton="1"/>
  </autoFilter>
  <sortState xmlns:xlrd2="http://schemas.microsoft.com/office/spreadsheetml/2017/richdata2" ref="B5:F16">
    <sortCondition ref="B4:B16"/>
  </sortState>
  <tableColumns count="6">
    <tableColumn id="1" xr3:uid="{00000000-0010-0000-0000-000001000000}" name="DAY"/>
    <tableColumn id="2" xr3:uid="{00000000-0010-0000-0000-000002000000}" name="HOLIDAY"/>
    <tableColumn id="3" xr3:uid="{00000000-0010-0000-0000-000003000000}" name="FALLS ON"/>
    <tableColumn id="7" xr3:uid="{00000000-0010-0000-0000-000007000000}" name="WEEKDAY">
      <calculatedColumnFormula>IFERROR(WEEKDAY(Holidays[[#This Row],[DAY]],IF(WeekStart="MONDAY",2,1)),0)</calculatedColumnFormula>
    </tableColumn>
    <tableColumn id="5" xr3:uid="{00000000-0010-0000-0000-000005000000}" name="CORRECTED">
      <calculatedColumnFormula>IF(ISTEXT(Holidays[[#This Row],[DAY]]),"Not Observed",IF(Holidays[[#This Row],[WEEKDAY]]=1,Holidays[[#This Row],[DAY]]+1,IF(Holidays[[#This Row],[WEEKDAY]]=7,Holidays[[#This Row],[DAY]]-1,Holidays[[#This Row],[DAY]])))</calculatedColumnFormula>
    </tableColumn>
    <tableColumn id="4" xr3:uid="{00000000-0010-0000-0000-000004000000}" name="SHOW"/>
  </tableColumns>
  <tableStyleInfo name="Calendar with holidays table" showFirstColumn="0" showLastColumn="0" showRowStripes="1" showColumnStripes="0"/>
  <extLst>
    <ext xmlns:x14="http://schemas.microsoft.com/office/spreadsheetml/2009/9/main" uri="{504A1905-F514-4f6f-8877-14C23A59335A}">
      <x14:table altTextSummary="List of holidays, their dates, description of what day it falls on, a column for a corrected date for observation, and a column to set whether to show that holiday or not on the month sheets"/>
    </ext>
  </extLst>
</table>
</file>

<file path=xl/theme/theme1.xml><?xml version="1.0" encoding="utf-8"?>
<a:theme xmlns:a="http://schemas.openxmlformats.org/drawingml/2006/main" name="Office Theme">
  <a:themeElements>
    <a:clrScheme name="Calendar with holidays">
      <a:dk1>
        <a:srgbClr val="000000"/>
      </a:dk1>
      <a:lt1>
        <a:srgbClr val="FFFFFF"/>
      </a:lt1>
      <a:dk2>
        <a:srgbClr val="524845"/>
      </a:dk2>
      <a:lt2>
        <a:srgbClr val="F6F2EA"/>
      </a:lt2>
      <a:accent1>
        <a:srgbClr val="C05C48"/>
      </a:accent1>
      <a:accent2>
        <a:srgbClr val="D1832D"/>
      </a:accent2>
      <a:accent3>
        <a:srgbClr val="4FB08F"/>
      </a:accent3>
      <a:accent4>
        <a:srgbClr val="E4DBB6"/>
      </a:accent4>
      <a:accent5>
        <a:srgbClr val="699FAB"/>
      </a:accent5>
      <a:accent6>
        <a:srgbClr val="9079A2"/>
      </a:accent6>
      <a:hlink>
        <a:srgbClr val="699FAB"/>
      </a:hlink>
      <a:folHlink>
        <a:srgbClr val="9079A2"/>
      </a:folHlink>
    </a:clrScheme>
    <a:fontScheme name="Calendar with holidays">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C5E18-4796-4BF1-8809-860541797200}">
  <sheetPr>
    <tabColor theme="2" tint="-0.89999084444715716"/>
  </sheetPr>
  <dimension ref="A1:B8"/>
  <sheetViews>
    <sheetView workbookViewId="0"/>
  </sheetViews>
  <sheetFormatPr defaultRowHeight="13.5" x14ac:dyDescent="0.35"/>
  <cols>
    <col min="1" max="1" width="2.69921875" style="47" customWidth="1"/>
    <col min="2" max="2" width="80.69921875" customWidth="1"/>
    <col min="3" max="3" width="2.69921875" customWidth="1"/>
  </cols>
  <sheetData>
    <row r="1" spans="2:2" ht="30" customHeight="1" x14ac:dyDescent="0.35">
      <c r="B1" s="28" t="s">
        <v>33</v>
      </c>
    </row>
    <row r="2" spans="2:2" ht="30" customHeight="1" x14ac:dyDescent="0.35">
      <c r="B2" s="29" t="s">
        <v>34</v>
      </c>
    </row>
    <row r="3" spans="2:2" ht="30" customHeight="1" x14ac:dyDescent="0.35">
      <c r="B3" s="29" t="s">
        <v>35</v>
      </c>
    </row>
    <row r="4" spans="2:2" ht="30" customHeight="1" x14ac:dyDescent="0.35">
      <c r="B4" s="29" t="s">
        <v>36</v>
      </c>
    </row>
    <row r="5" spans="2:2" ht="30" customHeight="1" x14ac:dyDescent="0.35">
      <c r="B5" s="29" t="s">
        <v>37</v>
      </c>
    </row>
    <row r="6" spans="2:2" ht="30" customHeight="1" x14ac:dyDescent="0.35">
      <c r="B6" s="30" t="s">
        <v>38</v>
      </c>
    </row>
    <row r="7" spans="2:2" ht="60" customHeight="1" x14ac:dyDescent="0.35">
      <c r="B7" s="29" t="s">
        <v>108</v>
      </c>
    </row>
    <row r="8" spans="2:2" ht="30" customHeight="1" x14ac:dyDescent="0.35">
      <c r="B8" s="29" t="s">
        <v>39</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3" t="s">
        <v>76</v>
      </c>
    </row>
    <row r="2" spans="1:8" ht="30" customHeight="1" thickBot="1" x14ac:dyDescent="0.4">
      <c r="A2" s="43" t="s">
        <v>71</v>
      </c>
      <c r="B2" s="105">
        <f>B9</f>
        <v>45151</v>
      </c>
      <c r="C2" s="105"/>
      <c r="D2" s="105"/>
      <c r="E2" s="27"/>
      <c r="F2" s="27"/>
      <c r="G2" s="52" t="s">
        <v>100</v>
      </c>
      <c r="H2" s="52" t="s">
        <v>98</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Days+DATE(CalYear,8,1)-WEEKDAY(DATE(CalYear,8,1),(WeekStart="Monday")+1)+1</f>
        <v>45137</v>
      </c>
      <c r="C5" s="9">
        <v>45138</v>
      </c>
      <c r="D5" s="9">
        <v>45139</v>
      </c>
      <c r="E5" s="9">
        <v>45140</v>
      </c>
      <c r="F5" s="9">
        <v>45141</v>
      </c>
      <c r="G5" s="9">
        <v>45142</v>
      </c>
      <c r="H5" s="10">
        <v>45143</v>
      </c>
    </row>
    <row r="6" spans="1:8" ht="58" customHeight="1" x14ac:dyDescent="0.35">
      <c r="A6" s="43"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Days+DATE(CalYear,8,1)-WEEKDAY(DATE(CalYear,8,1),(WeekStart="Monday")+1)+8</f>
        <v>45144</v>
      </c>
      <c r="C7" s="12">
        <v>45145</v>
      </c>
      <c r="D7" s="12">
        <v>45146</v>
      </c>
      <c r="E7" s="12">
        <v>45147</v>
      </c>
      <c r="F7" s="12">
        <v>45148</v>
      </c>
      <c r="G7" s="12">
        <v>45149</v>
      </c>
      <c r="H7" s="13">
        <v>45150</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Days+DATE(CalYear,8,1)-WEEKDAY(DATE(CalYear,8,1),(WeekStart="Monday")+1)+15</f>
        <v>45151</v>
      </c>
      <c r="C9" s="15">
        <v>45152</v>
      </c>
      <c r="D9" s="15">
        <v>45153</v>
      </c>
      <c r="E9" s="15">
        <v>45154</v>
      </c>
      <c r="F9" s="15">
        <v>45155</v>
      </c>
      <c r="G9" s="15">
        <v>45156</v>
      </c>
      <c r="H9" s="16">
        <v>45157</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Days+DATE(CalYear,8,1)-WEEKDAY(DATE(CalYear,8,1),(WeekStart="Monday")+1)+22</f>
        <v>45158</v>
      </c>
      <c r="C11" s="12">
        <v>45159</v>
      </c>
      <c r="D11" s="12">
        <v>45160</v>
      </c>
      <c r="E11" s="12">
        <v>45161</v>
      </c>
      <c r="F11" s="12">
        <v>45162</v>
      </c>
      <c r="G11" s="12">
        <v>45163</v>
      </c>
      <c r="H11" s="13">
        <v>45164</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Days+DATE(CalYear,8,1)-WEEKDAY(DATE(CalYear,8,1),(WeekStart="Monday")+1)+29</f>
        <v>45165</v>
      </c>
      <c r="C13" s="15">
        <v>45166</v>
      </c>
      <c r="D13" s="15">
        <v>45167</v>
      </c>
      <c r="E13" s="15">
        <v>45168</v>
      </c>
      <c r="F13" s="15">
        <v>45169</v>
      </c>
      <c r="G13" s="15">
        <v>45170</v>
      </c>
      <c r="H13" s="16">
        <v>45171</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Days+DATE(CalYear,8,1)-WEEKDAY(DATE(CalYear,8,1),(WeekStart="Monday")+1)+36</f>
        <v>45172</v>
      </c>
      <c r="C15" s="12">
        <v>45173</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9" priority="2">
      <formula>AND(DAY(B13)&gt;=1,DAY(B13)&lt;=15)</formula>
    </cfRule>
  </conditionalFormatting>
  <conditionalFormatting sqref="B5:G5">
    <cfRule type="expression" dxfId="8" priority="1">
      <formula>DAY(B5)&gt;8</formula>
    </cfRule>
  </conditionalFormatting>
  <hyperlinks>
    <hyperlink ref="H2" location="September!A1" tooltip="Navigation link to September worksheet" display="September" xr:uid="{D0CE56CD-8D4E-4466-9DD5-77DC65FBB0BF}"/>
    <hyperlink ref="G2" location="July!A1" tooltip="Navigation link to July worksheet" display="July" xr:uid="{C644CF3F-5FD9-4E49-A696-5F620BBCD79A}"/>
  </hyperlinks>
  <printOptions horizontalCentered="1" verticalCentered="1"/>
  <pageMargins left="0.4" right="0.4" top="0.4" bottom="0.4" header="0.3" footer="0.3"/>
  <pageSetup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3" t="s">
        <v>77</v>
      </c>
    </row>
    <row r="2" spans="1:8" ht="30" customHeight="1" thickBot="1" x14ac:dyDescent="0.4">
      <c r="A2" s="44" t="s">
        <v>72</v>
      </c>
      <c r="B2" s="105">
        <f>B9</f>
        <v>45179</v>
      </c>
      <c r="C2" s="105"/>
      <c r="D2" s="105"/>
      <c r="E2" s="27"/>
      <c r="F2" s="27"/>
      <c r="G2" s="52" t="s">
        <v>99</v>
      </c>
      <c r="H2" s="52" t="s">
        <v>97</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Days+DATE(CalYear,9,1)-WEEKDAY(DATE(CalYear,9,1),(WeekStart="Monday")+1)+1</f>
        <v>45165</v>
      </c>
      <c r="C5" s="9">
        <v>45166</v>
      </c>
      <c r="D5" s="9">
        <v>45167</v>
      </c>
      <c r="E5" s="9">
        <v>45168</v>
      </c>
      <c r="F5" s="9">
        <v>45169</v>
      </c>
      <c r="G5" s="9">
        <v>45170</v>
      </c>
      <c r="H5" s="10">
        <v>45171</v>
      </c>
    </row>
    <row r="6" spans="1:8" ht="58" customHeight="1" x14ac:dyDescent="0.35">
      <c r="A6" s="49"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Days+DATE(CalYear,9,1)-WEEKDAY(DATE(CalYear,9,1),(WeekStart="Monday")+1)+8</f>
        <v>45172</v>
      </c>
      <c r="C7" s="12">
        <v>45173</v>
      </c>
      <c r="D7" s="12">
        <v>45174</v>
      </c>
      <c r="E7" s="12">
        <v>45175</v>
      </c>
      <c r="F7" s="12">
        <v>45176</v>
      </c>
      <c r="G7" s="12">
        <v>45177</v>
      </c>
      <c r="H7" s="13">
        <v>45178</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Days+DATE(CalYear,9,1)-WEEKDAY(DATE(CalYear,9,1),(WeekStart="Monday")+1)+15</f>
        <v>45179</v>
      </c>
      <c r="C9" s="15">
        <v>45180</v>
      </c>
      <c r="D9" s="15">
        <v>45181</v>
      </c>
      <c r="E9" s="15">
        <v>45182</v>
      </c>
      <c r="F9" s="15">
        <v>45183</v>
      </c>
      <c r="G9" s="15">
        <v>45184</v>
      </c>
      <c r="H9" s="16">
        <v>45185</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Days+DATE(CalYear,9,1)-WEEKDAY(DATE(CalYear,9,1),(WeekStart="Monday")+1)+22</f>
        <v>45186</v>
      </c>
      <c r="C11" s="12">
        <v>45187</v>
      </c>
      <c r="D11" s="12">
        <v>45188</v>
      </c>
      <c r="E11" s="12">
        <v>45189</v>
      </c>
      <c r="F11" s="12">
        <v>45190</v>
      </c>
      <c r="G11" s="12">
        <v>45191</v>
      </c>
      <c r="H11" s="13">
        <v>45192</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Days+DATE(CalYear,9,1)-WEEKDAY(DATE(CalYear,9,1),(WeekStart="Monday")+1)+29</f>
        <v>45193</v>
      </c>
      <c r="C13" s="15">
        <v>45194</v>
      </c>
      <c r="D13" s="15">
        <v>45195</v>
      </c>
      <c r="E13" s="15">
        <v>45196</v>
      </c>
      <c r="F13" s="15">
        <v>45197</v>
      </c>
      <c r="G13" s="15">
        <v>45198</v>
      </c>
      <c r="H13" s="16">
        <v>45199</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Days+DATE(CalYear,9,1)-WEEKDAY(DATE(CalYear,9,1),(WeekStart="Monday")+1)+36</f>
        <v>45200</v>
      </c>
      <c r="C15" s="12">
        <v>45201</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7" priority="2">
      <formula>AND(DAY(B13)&gt;=1,DAY(B13)&lt;=15)</formula>
    </cfRule>
  </conditionalFormatting>
  <conditionalFormatting sqref="B5:G5">
    <cfRule type="expression" dxfId="6" priority="1">
      <formula>DAY(B5)&gt;8</formula>
    </cfRule>
  </conditionalFormatting>
  <hyperlinks>
    <hyperlink ref="H2" location="October!A1" tooltip="Navigation link to October worksheet" display="October" xr:uid="{D9774C61-1CF6-4C7D-A05D-BD09D91975CC}"/>
    <hyperlink ref="G2" location="August!A1" tooltip="Navigation link to August worksheet" display="August" xr:uid="{B406577A-6843-4CAF-982A-9F08E00BDFB4}"/>
  </hyperlinks>
  <printOptions horizontalCentered="1" verticalCentered="1"/>
  <pageMargins left="0.4" right="0.4" top="0.4" bottom="0.4" header="0.3" footer="0.3"/>
  <pageSetup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3" t="s">
        <v>78</v>
      </c>
    </row>
    <row r="2" spans="1:8" ht="30" customHeight="1" thickBot="1" x14ac:dyDescent="0.4">
      <c r="A2" s="44" t="s">
        <v>73</v>
      </c>
      <c r="B2" s="105">
        <f>B9</f>
        <v>45214</v>
      </c>
      <c r="C2" s="105"/>
      <c r="D2" s="105"/>
      <c r="E2" s="27"/>
      <c r="F2" s="27"/>
      <c r="G2" s="52" t="s">
        <v>98</v>
      </c>
      <c r="H2" s="52" t="s">
        <v>96</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Days+DATE(CalYear,10,1)-WEEKDAY(DATE(CalYear,10,1),(WeekStart="Monday")+1)+1</f>
        <v>45200</v>
      </c>
      <c r="C5" s="9">
        <v>45201</v>
      </c>
      <c r="D5" s="9">
        <v>45202</v>
      </c>
      <c r="E5" s="9">
        <v>45203</v>
      </c>
      <c r="F5" s="9">
        <v>45204</v>
      </c>
      <c r="G5" s="9">
        <v>45205</v>
      </c>
      <c r="H5" s="10">
        <v>45206</v>
      </c>
    </row>
    <row r="6" spans="1:8" ht="58" customHeight="1" x14ac:dyDescent="0.35">
      <c r="A6" s="49"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Days+DATE(CalYear,10,1)-WEEKDAY(DATE(CalYear,10,1),(WeekStart="Monday")+1)+8</f>
        <v>45207</v>
      </c>
      <c r="C7" s="12">
        <v>45208</v>
      </c>
      <c r="D7" s="12">
        <v>45209</v>
      </c>
      <c r="E7" s="12">
        <v>45210</v>
      </c>
      <c r="F7" s="12">
        <v>45211</v>
      </c>
      <c r="G7" s="12">
        <v>45212</v>
      </c>
      <c r="H7" s="13">
        <v>45213</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Days+DATE(CalYear,10,1)-WEEKDAY(DATE(CalYear,10,1),(WeekStart="Monday")+1)+15</f>
        <v>45214</v>
      </c>
      <c r="C9" s="15">
        <v>45215</v>
      </c>
      <c r="D9" s="15">
        <v>45216</v>
      </c>
      <c r="E9" s="15">
        <v>45217</v>
      </c>
      <c r="F9" s="15">
        <v>45218</v>
      </c>
      <c r="G9" s="15">
        <v>45219</v>
      </c>
      <c r="H9" s="16">
        <v>45220</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Days+DATE(CalYear,10,1)-WEEKDAY(DATE(CalYear,10,1),(WeekStart="Monday")+1)+22</f>
        <v>45221</v>
      </c>
      <c r="C11" s="12">
        <v>45222</v>
      </c>
      <c r="D11" s="12">
        <v>45223</v>
      </c>
      <c r="E11" s="12">
        <v>45224</v>
      </c>
      <c r="F11" s="12">
        <v>45225</v>
      </c>
      <c r="G11" s="12">
        <v>45226</v>
      </c>
      <c r="H11" s="13">
        <v>45227</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Days+DATE(CalYear,10,1)-WEEKDAY(DATE(CalYear,10,1),(WeekStart="Monday")+1)+29</f>
        <v>45228</v>
      </c>
      <c r="C13" s="15">
        <v>45229</v>
      </c>
      <c r="D13" s="15">
        <v>45230</v>
      </c>
      <c r="E13" s="15">
        <v>45231</v>
      </c>
      <c r="F13" s="15">
        <v>45232</v>
      </c>
      <c r="G13" s="15">
        <v>45233</v>
      </c>
      <c r="H13" s="16">
        <v>45234</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Days+DATE(CalYear,10,1)-WEEKDAY(DATE(CalYear,10,1),(WeekStart="Monday")+1)+36</f>
        <v>45235</v>
      </c>
      <c r="C15" s="12">
        <v>45236</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5" priority="2">
      <formula>AND(DAY(B13)&gt;=1,DAY(B13)&lt;=15)</formula>
    </cfRule>
  </conditionalFormatting>
  <conditionalFormatting sqref="B5:G5">
    <cfRule type="expression" dxfId="4" priority="1">
      <formula>DAY(B5)&gt;8</formula>
    </cfRule>
  </conditionalFormatting>
  <hyperlinks>
    <hyperlink ref="H2" location="November!A1" tooltip="Navigation link to November worksheet" display="November" xr:uid="{DF984A86-0EAB-4CFF-ABCB-AFCF1B64E730}"/>
    <hyperlink ref="G2" location="September!A1" tooltip="Navigation link to September worksheet" display="September" xr:uid="{BC78E3C3-AC95-4E2F-BC4F-AA736F04C815}"/>
  </hyperlinks>
  <printOptions horizontalCentered="1" verticalCentered="1"/>
  <pageMargins left="0.4" right="0.4" top="0.4" bottom="0.4" header="0.3" footer="0.3"/>
  <pageSetup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4" t="s">
        <v>79</v>
      </c>
    </row>
    <row r="2" spans="1:8" ht="30" customHeight="1" thickBot="1" x14ac:dyDescent="0.4">
      <c r="A2" s="44" t="s">
        <v>80</v>
      </c>
      <c r="B2" s="105">
        <f>B9</f>
        <v>45242</v>
      </c>
      <c r="C2" s="105"/>
      <c r="D2" s="105"/>
      <c r="E2" s="27"/>
      <c r="F2" s="27"/>
      <c r="G2" s="52" t="s">
        <v>97</v>
      </c>
      <c r="H2" s="52" t="s">
        <v>95</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Days+DATE(CalYear,11,1)-WEEKDAY(DATE(CalYear,11,1),(WeekStart="Monday")+1)+1</f>
        <v>45228</v>
      </c>
      <c r="C5" s="9">
        <v>45229</v>
      </c>
      <c r="D5" s="9">
        <v>45230</v>
      </c>
      <c r="E5" s="9">
        <v>45231</v>
      </c>
      <c r="F5" s="9">
        <v>45232</v>
      </c>
      <c r="G5" s="9">
        <v>45233</v>
      </c>
      <c r="H5" s="10">
        <v>45234</v>
      </c>
    </row>
    <row r="6" spans="1:8" ht="58" customHeight="1" x14ac:dyDescent="0.35">
      <c r="A6" s="49"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Days+DATE(CalYear,11,1)-WEEKDAY(DATE(CalYear,11,1),(WeekStart="Monday")+1)+8</f>
        <v>45235</v>
      </c>
      <c r="C7" s="12">
        <v>45236</v>
      </c>
      <c r="D7" s="12">
        <v>45237</v>
      </c>
      <c r="E7" s="12">
        <v>45238</v>
      </c>
      <c r="F7" s="12">
        <v>45239</v>
      </c>
      <c r="G7" s="12">
        <v>45240</v>
      </c>
      <c r="H7" s="13">
        <v>45241</v>
      </c>
    </row>
    <row r="8" spans="1:8" ht="58" customHeight="1" x14ac:dyDescent="0.35">
      <c r="A8" s="44" t="s">
        <v>92</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Days+DATE(CalYear,11,1)-WEEKDAY(DATE(CalYear,11,1),(WeekStart="Monday")+1)+15</f>
        <v>45242</v>
      </c>
      <c r="C9" s="15">
        <v>45243</v>
      </c>
      <c r="D9" s="15">
        <v>45244</v>
      </c>
      <c r="E9" s="15">
        <v>45245</v>
      </c>
      <c r="F9" s="15">
        <v>45246</v>
      </c>
      <c r="G9" s="15">
        <v>45247</v>
      </c>
      <c r="H9" s="16">
        <v>45248</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Days+DATE(CalYear,11,1)-WEEKDAY(DATE(CalYear,11,1),(WeekStart="Monday")+1)+22</f>
        <v>45249</v>
      </c>
      <c r="C11" s="12">
        <v>45250</v>
      </c>
      <c r="D11" s="12">
        <v>45251</v>
      </c>
      <c r="E11" s="12">
        <v>45252</v>
      </c>
      <c r="F11" s="12">
        <v>45253</v>
      </c>
      <c r="G11" s="12">
        <v>45254</v>
      </c>
      <c r="H11" s="13">
        <v>45255</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Days+DATE(CalYear,11,1)-WEEKDAY(DATE(CalYear,11,1),(WeekStart="Monday")+1)+29</f>
        <v>45256</v>
      </c>
      <c r="C13" s="15">
        <v>45257</v>
      </c>
      <c r="D13" s="15">
        <v>45258</v>
      </c>
      <c r="E13" s="15">
        <v>45259</v>
      </c>
      <c r="F13" s="15">
        <v>45260</v>
      </c>
      <c r="G13" s="15">
        <v>45261</v>
      </c>
      <c r="H13" s="16">
        <v>45262</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Days+DATE(CalYear,11,1)-WEEKDAY(DATE(CalYear,11,1),(WeekStart="Monday")+1)+36</f>
        <v>45263</v>
      </c>
      <c r="C15" s="12">
        <v>45264</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3" priority="2">
      <formula>AND(DAY(B13)&gt;=1,DAY(B13)&lt;=15)</formula>
    </cfRule>
  </conditionalFormatting>
  <conditionalFormatting sqref="B5:G5">
    <cfRule type="expression" dxfId="2" priority="1">
      <formula>DAY(B5)&gt;8</formula>
    </cfRule>
  </conditionalFormatting>
  <hyperlinks>
    <hyperlink ref="G2" location="October!A1" tooltip="Navigation link to October worksheet" display="October" xr:uid="{937E9F5E-C96D-4D24-8386-C4660C756B51}"/>
    <hyperlink ref="H2" location="December!A1" tooltip="Navigation link to December worksheet" display="December" xr:uid="{7B33A4E4-76FF-41C0-B7FE-42BA07E0A4E0}"/>
  </hyperlinks>
  <printOptions horizontalCentered="1" verticalCentered="1"/>
  <pageMargins left="0.4" right="0.4" top="0.4" bottom="0.4" header="0.3" footer="0.3"/>
  <pageSetup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4" t="s">
        <v>81</v>
      </c>
    </row>
    <row r="2" spans="1:8" ht="30" customHeight="1" thickBot="1" x14ac:dyDescent="0.4">
      <c r="A2" s="44" t="s">
        <v>82</v>
      </c>
      <c r="B2" s="105">
        <f>B9</f>
        <v>45270</v>
      </c>
      <c r="C2" s="105"/>
      <c r="D2" s="105"/>
      <c r="E2" s="26"/>
      <c r="F2" s="26"/>
      <c r="G2" s="53" t="s">
        <v>96</v>
      </c>
      <c r="H2" s="53" t="s">
        <v>93</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Days+DATE(CalYear,12,1)-WEEKDAY(DATE(CalYear,12,1),(WeekStart="Monday")+1)+1</f>
        <v>45256</v>
      </c>
      <c r="C5" s="9">
        <v>45257</v>
      </c>
      <c r="D5" s="9">
        <v>45258</v>
      </c>
      <c r="E5" s="9">
        <v>45259</v>
      </c>
      <c r="F5" s="9">
        <v>45260</v>
      </c>
      <c r="G5" s="9">
        <v>45261</v>
      </c>
      <c r="H5" s="10">
        <v>45262</v>
      </c>
    </row>
    <row r="6" spans="1:8" ht="58" customHeight="1" x14ac:dyDescent="0.35">
      <c r="A6" s="49"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Days+DATE(CalYear,12,1)-WEEKDAY(DATE(CalYear,12,1),(WeekStart="Monday")+1)+8</f>
        <v>45263</v>
      </c>
      <c r="C7" s="12">
        <v>45264</v>
      </c>
      <c r="D7" s="12">
        <v>45265</v>
      </c>
      <c r="E7" s="12">
        <v>45266</v>
      </c>
      <c r="F7" s="12">
        <v>45267</v>
      </c>
      <c r="G7" s="12">
        <v>45268</v>
      </c>
      <c r="H7" s="13">
        <v>45269</v>
      </c>
    </row>
    <row r="8" spans="1:8" ht="58" customHeight="1" x14ac:dyDescent="0.35">
      <c r="A8" s="44" t="s">
        <v>92</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Days+DATE(CalYear,12,1)-WEEKDAY(DATE(CalYear,12,1),(WeekStart="Monday")+1)+15</f>
        <v>45270</v>
      </c>
      <c r="C9" s="15">
        <v>45271</v>
      </c>
      <c r="D9" s="15">
        <v>45272</v>
      </c>
      <c r="E9" s="15">
        <v>45273</v>
      </c>
      <c r="F9" s="15">
        <v>45274</v>
      </c>
      <c r="G9" s="15">
        <v>45275</v>
      </c>
      <c r="H9" s="16">
        <v>45276</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Days+DATE(CalYear,12,1)-WEEKDAY(DATE(CalYear,12,1),(WeekStart="Monday")+1)+22</f>
        <v>45277</v>
      </c>
      <c r="C11" s="12">
        <v>45278</v>
      </c>
      <c r="D11" s="12">
        <v>45279</v>
      </c>
      <c r="E11" s="12">
        <v>45280</v>
      </c>
      <c r="F11" s="12">
        <v>45281</v>
      </c>
      <c r="G11" s="12">
        <v>45282</v>
      </c>
      <c r="H11" s="13">
        <v>45283</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Days+DATE(CalYear,12,1)-WEEKDAY(DATE(CalYear,12,1),(WeekStart="Monday")+1)+29</f>
        <v>45284</v>
      </c>
      <c r="C13" s="15">
        <v>45285</v>
      </c>
      <c r="D13" s="15">
        <v>45286</v>
      </c>
      <c r="E13" s="15">
        <v>45287</v>
      </c>
      <c r="F13" s="15">
        <v>45288</v>
      </c>
      <c r="G13" s="15">
        <v>45289</v>
      </c>
      <c r="H13" s="16">
        <v>45290</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Days+DATE(CalYear,12,1)-WEEKDAY(DATE(CalYear,12,1),(WeekStart="Monday")+1)+36</f>
        <v>45291</v>
      </c>
      <c r="C15" s="12">
        <v>45292</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1" priority="2">
      <formula>AND(DAY(B13)&gt;=1,DAY(B13)&lt;=15)</formula>
    </cfRule>
  </conditionalFormatting>
  <conditionalFormatting sqref="B5:G5">
    <cfRule type="expression" dxfId="0" priority="1">
      <formula>DAY(B5)&gt;8</formula>
    </cfRule>
  </conditionalFormatting>
  <hyperlinks>
    <hyperlink ref="H2" location="Holidays!A1" tooltip="Navigation link to Holidays worksheet" display="Holidays!A1" xr:uid="{B39E27FE-C6E9-480B-B9CB-BB5D23D490DB}"/>
    <hyperlink ref="G2" location="November!A1" tooltip="Navigation link to November worksheet" display="November" xr:uid="{560598B0-1C41-4E7E-BFDC-A322CBBFE93E}"/>
  </hyperlinks>
  <printOptions horizontalCentered="1" verticalCentered="1"/>
  <pageMargins left="0.4" right="0.4" top="0.4" bottom="0.4" header="0.3" footer="0.3"/>
  <pageSetup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theme="3"/>
    <pageSetUpPr fitToPage="1"/>
  </sheetPr>
  <dimension ref="A1:H29"/>
  <sheetViews>
    <sheetView showGridLines="0" workbookViewId="0"/>
  </sheetViews>
  <sheetFormatPr defaultColWidth="9.09765625" defaultRowHeight="13.5" x14ac:dyDescent="0.35"/>
  <cols>
    <col min="1" max="1" width="3.59765625" style="48" customWidth="1"/>
    <col min="2" max="2" width="14.8984375" style="1" customWidth="1"/>
    <col min="3" max="3" width="26.59765625" style="1" customWidth="1"/>
    <col min="4" max="4" width="55.3984375" style="1" customWidth="1"/>
    <col min="5" max="5" width="12" style="1" customWidth="1"/>
    <col min="6" max="6" width="13.3984375" style="1" customWidth="1"/>
    <col min="7" max="7" width="9.09765625" style="1"/>
    <col min="8" max="8" width="3.59765625" style="1" customWidth="1"/>
    <col min="9" max="16384" width="9.09765625" style="1"/>
  </cols>
  <sheetData>
    <row r="1" spans="1:8" ht="16.5" customHeight="1" x14ac:dyDescent="0.35">
      <c r="A1" s="48" t="s">
        <v>83</v>
      </c>
      <c r="D1"/>
    </row>
    <row r="2" spans="1:8" ht="28.5" customHeight="1" thickBot="1" x14ac:dyDescent="0.4">
      <c r="A2" s="48" t="s">
        <v>84</v>
      </c>
      <c r="B2" s="22" t="s">
        <v>4</v>
      </c>
      <c r="C2" s="22"/>
      <c r="D2" s="25"/>
      <c r="E2" s="53" t="s">
        <v>95</v>
      </c>
      <c r="F2" s="53" t="s">
        <v>94</v>
      </c>
      <c r="G2" s="25"/>
      <c r="H2" s="1" t="s">
        <v>32</v>
      </c>
    </row>
    <row r="3" spans="1:8" ht="14" thickTop="1" x14ac:dyDescent="0.35">
      <c r="B3"/>
    </row>
    <row r="4" spans="1:8" ht="24" customHeight="1" x14ac:dyDescent="0.35">
      <c r="A4" s="48" t="s">
        <v>85</v>
      </c>
      <c r="B4" s="17" t="s">
        <v>26</v>
      </c>
      <c r="C4" s="17" t="s">
        <v>27</v>
      </c>
      <c r="D4" s="17" t="s">
        <v>28</v>
      </c>
      <c r="E4" s="17" t="s">
        <v>29</v>
      </c>
      <c r="F4" s="17" t="s">
        <v>30</v>
      </c>
      <c r="G4" s="17" t="s">
        <v>31</v>
      </c>
    </row>
    <row r="5" spans="1:8" x14ac:dyDescent="0.35">
      <c r="B5" s="18">
        <f>DATE(CalYear,1,1)</f>
        <v>44927</v>
      </c>
      <c r="C5" s="17" t="s">
        <v>5</v>
      </c>
      <c r="D5" s="19" t="s">
        <v>22</v>
      </c>
      <c r="E5" s="20">
        <f>IFERROR(WEEKDAY(Holidays[[#This Row],[DAY]],IF(WeekStart="MONDAY",2,1)),0)</f>
        <v>1</v>
      </c>
      <c r="F5" s="18">
        <f>IF(ISTEXT(Holidays[[#This Row],[DAY]]),"Not Observed",IF(Holidays[[#This Row],[WEEKDAY]]=1,Holidays[[#This Row],[DAY]]+1,IF(Holidays[[#This Row],[WEEKDAY]]=7,Holidays[[#This Row],[DAY]]-1,Holidays[[#This Row],[DAY]])))</f>
        <v>44928</v>
      </c>
      <c r="G5" s="17" t="b">
        <v>1</v>
      </c>
    </row>
    <row r="6" spans="1:8" x14ac:dyDescent="0.35">
      <c r="B6" s="18">
        <f>DATE(CalYear,1,1+((3-(2&gt;=WEEKDAY(DATE(CalYear,1,1))))*7)+(2-WEEKDAY(DATE(CalYear,1,1))))</f>
        <v>44942</v>
      </c>
      <c r="C6" s="17" t="str">
        <f ca="1">IF(COUNTIF(Holidays[DAY],Holidays[[#This Row],[DAY]])&gt;1,"Martin Luther King, Jr. Day *","Martin Luther King, Jr. Day")</f>
        <v>Martin Luther King, Jr. Day</v>
      </c>
      <c r="D6" s="17" t="s">
        <v>15</v>
      </c>
      <c r="E6" s="21">
        <f>IFERROR(WEEKDAY(Holidays[[#This Row],[DAY]],IF(WeekStart="MONDAY",2,1)),0)</f>
        <v>2</v>
      </c>
      <c r="F6" s="18">
        <f>IF(ISTEXT(Holidays[[#This Row],[DAY]]),"Not Observed",IF(Holidays[[#This Row],[WEEKDAY]]=1,Holidays[[#This Row],[DAY]]+1,IF(Holidays[[#This Row],[WEEKDAY]]=7,Holidays[[#This Row],[DAY]]-1,Holidays[[#This Row],[DAY]])))</f>
        <v>44942</v>
      </c>
      <c r="G6" s="17" t="b">
        <v>1</v>
      </c>
    </row>
    <row r="7" spans="1:8" x14ac:dyDescent="0.35">
      <c r="B7" s="18" t="str">
        <f>IF(MOD(CalYear,4)=1,DATE(CalYear,1,20)+(WEEKDAY(DATE(CalYear,1,20))=1),"Not observed")</f>
        <v>Not observed</v>
      </c>
      <c r="C7" s="17" t="s">
        <v>6</v>
      </c>
      <c r="D7" s="17" t="s">
        <v>16</v>
      </c>
      <c r="E7" s="21">
        <f>IFERROR(WEEKDAY(Holidays[[#This Row],[DAY]],IF(WeekStart="MONDAY",2,1)),0)</f>
        <v>0</v>
      </c>
      <c r="F7" s="18" t="str">
        <f>IF(ISTEXT(Holidays[[#This Row],[DAY]]),"Not Observed",IF(Holidays[[#This Row],[WEEKDAY]]=1,Holidays[[#This Row],[DAY]]+1,IF(Holidays[[#This Row],[WEEKDAY]]=7,Holidays[[#This Row],[DAY]]-1,Holidays[[#This Row],[DAY]])))</f>
        <v>Not Observed</v>
      </c>
      <c r="G7" s="17" t="b">
        <v>1</v>
      </c>
    </row>
    <row r="8" spans="1:8" x14ac:dyDescent="0.35">
      <c r="B8" s="18">
        <f>DATE(CalYear,2,1+((3-(2&gt;=WEEKDAY(DATE(CalYear,2,1))))*7)+(2-WEEKDAY(DATE(CalYear,2,1))))</f>
        <v>44977</v>
      </c>
      <c r="C8" s="17" t="s">
        <v>7</v>
      </c>
      <c r="D8" s="17" t="s">
        <v>17</v>
      </c>
      <c r="E8" s="21">
        <f>IFERROR(WEEKDAY(Holidays[[#This Row],[DAY]],IF(WeekStart="MONDAY",2,1)),0)</f>
        <v>2</v>
      </c>
      <c r="F8" s="18">
        <f>IF(ISTEXT(Holidays[[#This Row],[DAY]]),"Not Observed",IF(Holidays[[#This Row],[WEEKDAY]]=1,Holidays[[#This Row],[DAY]]+1,IF(Holidays[[#This Row],[WEEKDAY]]=7,Holidays[[#This Row],[DAY]]-1,Holidays[[#This Row],[DAY]])))</f>
        <v>44977</v>
      </c>
      <c r="G8" s="17" t="b">
        <v>1</v>
      </c>
    </row>
    <row r="9" spans="1:8" x14ac:dyDescent="0.35">
      <c r="B9" s="18">
        <f ca="1">DATE(CalYear,5,1+((MayMondays-(2&gt;=WEEKDAY(DATE(CalYear,5,1))))*7)+(2-WEEKDAY(DATE(CalYear,5,1))))</f>
        <v>45075</v>
      </c>
      <c r="C9" s="17" t="s">
        <v>8</v>
      </c>
      <c r="D9" s="17" t="s">
        <v>18</v>
      </c>
      <c r="E9" s="21">
        <f ca="1">IFERROR(WEEKDAY(Holidays[[#This Row],[DAY]],IF(WeekStart="MONDAY",2,1)),0)</f>
        <v>2</v>
      </c>
      <c r="F9" s="18">
        <f ca="1">IF(ISTEXT(Holidays[[#This Row],[DAY]]),"Not Observed",IF(Holidays[[#This Row],[WEEKDAY]]=1,Holidays[[#This Row],[DAY]]+1,IF(Holidays[[#This Row],[WEEKDAY]]=7,Holidays[[#This Row],[DAY]]-1,Holidays[[#This Row],[DAY]])))</f>
        <v>45075</v>
      </c>
      <c r="G9" s="17" t="b">
        <v>1</v>
      </c>
    </row>
    <row r="10" spans="1:8" x14ac:dyDescent="0.35">
      <c r="B10" s="18">
        <f>DATE(CalYear,7,4)</f>
        <v>45111</v>
      </c>
      <c r="C10" s="17" t="s">
        <v>9</v>
      </c>
      <c r="D10" s="19" t="s">
        <v>21</v>
      </c>
      <c r="E10" s="20">
        <f>IFERROR(WEEKDAY(Holidays[[#This Row],[DAY]],IF(WeekStart="MONDAY",2,1)),0)</f>
        <v>3</v>
      </c>
      <c r="F10" s="18">
        <f>IF(ISTEXT(Holidays[[#This Row],[DAY]]),"Not Observed",IF(Holidays[[#This Row],[WEEKDAY]]=1,Holidays[[#This Row],[DAY]]+1,IF(Holidays[[#This Row],[WEEKDAY]]=7,Holidays[[#This Row],[DAY]]-1,Holidays[[#This Row],[DAY]])))</f>
        <v>45111</v>
      </c>
      <c r="G10" s="17" t="b">
        <v>1</v>
      </c>
    </row>
    <row r="11" spans="1:8" x14ac:dyDescent="0.35">
      <c r="B11" s="18">
        <f>DATE(CalYear,9,1+((1-(2&gt;=WEEKDAY(DATE(CalYear,9,1))))*7)+(2-WEEKDAY(DATE(CalYear,9,1))))</f>
        <v>45173</v>
      </c>
      <c r="C11" s="17" t="s">
        <v>10</v>
      </c>
      <c r="D11" s="17" t="s">
        <v>23</v>
      </c>
      <c r="E11" s="21">
        <f>IFERROR(WEEKDAY(Holidays[[#This Row],[DAY]],IF(WeekStart="MONDAY",2,1)),0)</f>
        <v>2</v>
      </c>
      <c r="F11" s="18">
        <f>IF(ISTEXT(Holidays[[#This Row],[DAY]]),"Not Observed",IF(Holidays[[#This Row],[WEEKDAY]]=1,Holidays[[#This Row],[DAY]]+1,IF(Holidays[[#This Row],[WEEKDAY]]=7,Holidays[[#This Row],[DAY]]-1,Holidays[[#This Row],[DAY]])))</f>
        <v>45173</v>
      </c>
      <c r="G11" s="17" t="b">
        <v>1</v>
      </c>
    </row>
    <row r="12" spans="1:8" x14ac:dyDescent="0.35">
      <c r="B12" s="18">
        <f>DATE(CalYear,10,1+((2-(2&gt;=WEEKDAY(DATE(CalYear,10,1))))*7)+(2-WEEKDAY(DATE(CalYear,10,1))))</f>
        <v>45208</v>
      </c>
      <c r="C12" s="17" t="s">
        <v>11</v>
      </c>
      <c r="D12" s="17" t="s">
        <v>24</v>
      </c>
      <c r="E12" s="21">
        <f>IFERROR(WEEKDAY(Holidays[[#This Row],[DAY]],IF(WeekStart="MONDAY",2,1)),0)</f>
        <v>2</v>
      </c>
      <c r="F12" s="18">
        <f>IF(ISTEXT(Holidays[[#This Row],[DAY]]),"Not Observed",IF(Holidays[[#This Row],[WEEKDAY]]=1,Holidays[[#This Row],[DAY]]+1,IF(Holidays[[#This Row],[WEEKDAY]]=7,Holidays[[#This Row],[DAY]]-1,Holidays[[#This Row],[DAY]])))</f>
        <v>45208</v>
      </c>
      <c r="G12" s="17" t="b">
        <v>1</v>
      </c>
    </row>
    <row r="13" spans="1:8" x14ac:dyDescent="0.35">
      <c r="B13" s="18">
        <f>DATE(CalYear,11,11)</f>
        <v>45241</v>
      </c>
      <c r="C13" s="17" t="s">
        <v>12</v>
      </c>
      <c r="D13" s="19" t="s">
        <v>20</v>
      </c>
      <c r="E13" s="20">
        <f>IFERROR(WEEKDAY(Holidays[[#This Row],[DAY]],IF(WeekStart="MONDAY",2,1)),0)</f>
        <v>7</v>
      </c>
      <c r="F13" s="18">
        <f>IF(ISTEXT(Holidays[[#This Row],[DAY]]),"Not Observed",IF(Holidays[[#This Row],[WEEKDAY]]=1,Holidays[[#This Row],[DAY]]+1,IF(Holidays[[#This Row],[WEEKDAY]]=7,Holidays[[#This Row],[DAY]]-1,Holidays[[#This Row],[DAY]])))</f>
        <v>45240</v>
      </c>
      <c r="G13" s="17" t="b">
        <v>1</v>
      </c>
    </row>
    <row r="14" spans="1:8" x14ac:dyDescent="0.35">
      <c r="B14" s="18">
        <f>DATE(CalYear,11,1+((4-(5&gt;=WEEKDAY(DATE(CalYear,11,1))))*7)+(5-WEEKDAY(DATE(CalYear,11,1))))</f>
        <v>45253</v>
      </c>
      <c r="C14" s="17" t="s">
        <v>13</v>
      </c>
      <c r="D14" s="17" t="s">
        <v>25</v>
      </c>
      <c r="E14" s="21">
        <f>IFERROR(WEEKDAY(Holidays[[#This Row],[DAY]],IF(WeekStart="MONDAY",2,1)),0)</f>
        <v>5</v>
      </c>
      <c r="F14" s="18">
        <f>IF(ISTEXT(Holidays[[#This Row],[DAY]]),"Not Observed",IF(Holidays[[#This Row],[WEEKDAY]]=1,Holidays[[#This Row],[DAY]]+1,IF(Holidays[[#This Row],[WEEKDAY]]=7,Holidays[[#This Row],[DAY]]-1,Holidays[[#This Row],[DAY]])))</f>
        <v>45253</v>
      </c>
      <c r="G14" s="17" t="b">
        <v>1</v>
      </c>
    </row>
    <row r="15" spans="1:8" x14ac:dyDescent="0.35">
      <c r="B15" s="18">
        <f>DATE(CalYear,12,25)</f>
        <v>45285</v>
      </c>
      <c r="C15" s="17" t="s">
        <v>14</v>
      </c>
      <c r="D15" s="19" t="s">
        <v>19</v>
      </c>
      <c r="E15" s="20">
        <f>IFERROR(WEEKDAY(Holidays[[#This Row],[DAY]],IF(WeekStart="MONDAY",2,1)),0)</f>
        <v>2</v>
      </c>
      <c r="F15" s="18">
        <f>IF(ISTEXT(Holidays[[#This Row],[DAY]]),"Not Observed",IF(Holidays[[#This Row],[WEEKDAY]]=1,Holidays[[#This Row],[DAY]]+1,IF(Holidays[[#This Row],[WEEKDAY]]=7,Holidays[[#This Row],[DAY]]-1,Holidays[[#This Row],[DAY]])))</f>
        <v>45285</v>
      </c>
      <c r="G15" s="17" t="b">
        <v>1</v>
      </c>
    </row>
    <row r="16" spans="1:8" x14ac:dyDescent="0.35">
      <c r="B16" s="112" t="s">
        <v>86</v>
      </c>
      <c r="C16" s="113"/>
    </row>
    <row r="17" spans="2:3" x14ac:dyDescent="0.35">
      <c r="B17" s="113"/>
      <c r="C17" s="113"/>
    </row>
    <row r="18" spans="2:3" x14ac:dyDescent="0.35">
      <c r="B18" s="113"/>
      <c r="C18" s="113"/>
    </row>
    <row r="19" spans="2:3" x14ac:dyDescent="0.35">
      <c r="B19" s="113"/>
      <c r="C19" s="113"/>
    </row>
    <row r="20" spans="2:3" x14ac:dyDescent="0.35">
      <c r="B20" s="113"/>
      <c r="C20" s="113"/>
    </row>
    <row r="21" spans="2:3" x14ac:dyDescent="0.35">
      <c r="B21" s="113"/>
      <c r="C21" s="113"/>
    </row>
    <row r="22" spans="2:3" x14ac:dyDescent="0.35">
      <c r="B22" s="113"/>
      <c r="C22" s="113"/>
    </row>
    <row r="23" spans="2:3" x14ac:dyDescent="0.35">
      <c r="B23" s="113"/>
      <c r="C23" s="113"/>
    </row>
    <row r="24" spans="2:3" x14ac:dyDescent="0.35">
      <c r="B24" s="113"/>
      <c r="C24" s="113"/>
    </row>
    <row r="25" spans="2:3" x14ac:dyDescent="0.35">
      <c r="B25" s="113"/>
      <c r="C25" s="113"/>
    </row>
    <row r="26" spans="2:3" x14ac:dyDescent="0.35">
      <c r="B26" s="113"/>
      <c r="C26" s="113"/>
    </row>
    <row r="27" spans="2:3" x14ac:dyDescent="0.35">
      <c r="B27" s="113"/>
      <c r="C27" s="113"/>
    </row>
    <row r="28" spans="2:3" x14ac:dyDescent="0.35">
      <c r="B28" s="113"/>
      <c r="C28" s="113"/>
    </row>
    <row r="29" spans="2:3" x14ac:dyDescent="0.35">
      <c r="B29" s="113"/>
      <c r="C29" s="113"/>
    </row>
  </sheetData>
  <mergeCells count="1">
    <mergeCell ref="B16:C29"/>
  </mergeCells>
  <dataValidations count="1">
    <dataValidation type="list" allowBlank="1" showInputMessage="1" showErrorMessage="1" sqref="G5:G15" xr:uid="{00000000-0002-0000-0D00-000000000000}">
      <formula1>"TRUE,FALSE"</formula1>
    </dataValidation>
  </dataValidations>
  <hyperlinks>
    <hyperlink ref="F2" location="Settings!A1" tooltip="Navigation link to Settings worksheet" display="Settings!A1" xr:uid="{12E9ECD4-0F85-4DC5-B4D8-769350CE3A12}"/>
    <hyperlink ref="E2" location="December!A1" tooltip="Navigation link to December worksheet" display="December!A1" xr:uid="{F1B28064-3477-4374-B830-D426AF2A679F}"/>
  </hyperlinks>
  <printOptions horizontalCentered="1"/>
  <pageMargins left="0.4" right="0.4" top="0.4" bottom="0.4" header="0.3" footer="0.3"/>
  <pageSetup fitToHeight="0"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autoPageBreaks="0" fitToPage="1"/>
  </sheetPr>
  <dimension ref="A1:AG37"/>
  <sheetViews>
    <sheetView showGridLines="0" tabSelected="1" workbookViewId="0"/>
  </sheetViews>
  <sheetFormatPr defaultRowHeight="13.5" x14ac:dyDescent="0.35"/>
  <cols>
    <col min="1" max="1" width="6.69921875" style="43" customWidth="1"/>
    <col min="2" max="7" width="3.296875" customWidth="1"/>
    <col min="8" max="8" width="4.296875" customWidth="1"/>
    <col min="9" max="9" width="9" customWidth="1"/>
    <col min="10" max="16" width="3.296875" customWidth="1"/>
    <col min="17" max="17" width="9" customWidth="1"/>
    <col min="18" max="24" width="3.296875" customWidth="1"/>
    <col min="25" max="25" width="9" customWidth="1"/>
    <col min="26" max="32" width="3.296875" customWidth="1"/>
    <col min="33" max="33" width="1.69921875" style="47" customWidth="1"/>
    <col min="34" max="34" width="2.69921875" customWidth="1"/>
  </cols>
  <sheetData>
    <row r="1" spans="1:33" ht="15" customHeight="1" x14ac:dyDescent="0.35">
      <c r="A1" s="43" t="s">
        <v>40</v>
      </c>
      <c r="B1" s="4"/>
      <c r="C1" s="4"/>
      <c r="D1" s="4"/>
      <c r="E1" s="4"/>
      <c r="F1" s="4"/>
      <c r="G1" s="4"/>
      <c r="H1" s="4"/>
      <c r="I1" s="4"/>
      <c r="J1" s="4"/>
      <c r="K1" s="4"/>
      <c r="L1" s="4"/>
      <c r="M1" s="4"/>
      <c r="N1" s="4"/>
      <c r="O1" s="4"/>
      <c r="P1" s="4"/>
    </row>
    <row r="2" spans="1:33" ht="28.5" customHeight="1" thickBot="1" x14ac:dyDescent="0.4">
      <c r="A2" s="43" t="s">
        <v>41</v>
      </c>
      <c r="B2" s="3" t="s">
        <v>2</v>
      </c>
      <c r="C2" s="3"/>
      <c r="D2" s="3"/>
      <c r="E2" s="3"/>
      <c r="F2" s="3"/>
      <c r="G2" s="3"/>
      <c r="H2" s="3"/>
      <c r="I2" s="3"/>
      <c r="J2" s="3"/>
      <c r="K2" s="3"/>
      <c r="L2" s="3"/>
      <c r="M2" s="3"/>
      <c r="N2" s="3"/>
      <c r="O2" s="3"/>
      <c r="P2" s="3"/>
      <c r="R2" s="87" t="s">
        <v>3</v>
      </c>
      <c r="S2" s="87"/>
      <c r="T2" s="87"/>
      <c r="U2" s="87"/>
      <c r="V2" s="87"/>
      <c r="W2" s="87"/>
      <c r="X2" s="87"/>
      <c r="AB2" s="95" t="s">
        <v>93</v>
      </c>
      <c r="AC2" s="95"/>
      <c r="AD2" s="95" t="s">
        <v>106</v>
      </c>
      <c r="AE2" s="96"/>
    </row>
    <row r="3" spans="1:33" ht="21.75" customHeight="1" thickTop="1" x14ac:dyDescent="0.35">
      <c r="R3" s="87"/>
      <c r="S3" s="87"/>
      <c r="T3" s="87"/>
      <c r="U3" s="87"/>
      <c r="V3" s="87"/>
      <c r="W3" s="87"/>
      <c r="X3" s="87"/>
    </row>
    <row r="4" spans="1:33" ht="18" customHeight="1" x14ac:dyDescent="0.35">
      <c r="A4" s="43" t="s">
        <v>42</v>
      </c>
      <c r="B4" s="101" t="s">
        <v>116</v>
      </c>
      <c r="C4" s="102"/>
      <c r="D4" s="102"/>
      <c r="E4" s="102"/>
      <c r="F4" s="102"/>
      <c r="G4" s="102"/>
      <c r="H4" s="102"/>
      <c r="I4" s="70"/>
      <c r="M4" s="88"/>
      <c r="N4" s="88"/>
      <c r="O4" s="88"/>
      <c r="R4" s="99">
        <v>2023</v>
      </c>
      <c r="S4" s="99"/>
      <c r="T4" s="99"/>
      <c r="U4" s="99"/>
      <c r="V4" s="99"/>
      <c r="W4" s="99"/>
      <c r="X4" s="99"/>
      <c r="Y4" s="99"/>
      <c r="Z4" s="99"/>
      <c r="AA4" s="99"/>
      <c r="AB4" s="99"/>
      <c r="AC4" s="99"/>
      <c r="AD4" s="99"/>
      <c r="AE4" s="99"/>
      <c r="AF4" s="99"/>
    </row>
    <row r="5" spans="1:33" ht="23.25" customHeight="1" x14ac:dyDescent="0.35">
      <c r="A5" s="44" t="s">
        <v>43</v>
      </c>
      <c r="B5" s="97" t="s">
        <v>109</v>
      </c>
      <c r="C5" s="97"/>
      <c r="D5" s="97"/>
      <c r="E5" s="97"/>
      <c r="F5" s="97"/>
      <c r="G5" s="97"/>
      <c r="H5" s="97"/>
      <c r="I5" s="69"/>
      <c r="R5" s="99"/>
      <c r="S5" s="99"/>
      <c r="T5" s="99"/>
      <c r="U5" s="99"/>
      <c r="V5" s="99"/>
      <c r="W5" s="99"/>
      <c r="X5" s="99"/>
      <c r="Y5" s="99"/>
      <c r="Z5" s="99"/>
      <c r="AA5" s="99"/>
      <c r="AB5" s="99"/>
      <c r="AC5" s="99"/>
      <c r="AD5" s="99"/>
      <c r="AE5" s="99"/>
      <c r="AF5" s="99"/>
    </row>
    <row r="6" spans="1:33" ht="23.25" customHeight="1" x14ac:dyDescent="0.35">
      <c r="A6" s="43" t="s">
        <v>44</v>
      </c>
      <c r="B6" s="98"/>
      <c r="C6" s="98"/>
      <c r="D6" s="98"/>
      <c r="E6" s="98"/>
      <c r="F6" s="98"/>
      <c r="G6" s="98"/>
      <c r="H6" s="98"/>
      <c r="I6" s="80"/>
      <c r="R6" s="99"/>
      <c r="S6" s="99"/>
      <c r="T6" s="99"/>
      <c r="U6" s="99"/>
      <c r="V6" s="99"/>
      <c r="W6" s="99"/>
      <c r="X6" s="99"/>
      <c r="Y6" s="99"/>
      <c r="Z6" s="99"/>
      <c r="AA6" s="99"/>
      <c r="AB6" s="99"/>
      <c r="AC6" s="99"/>
      <c r="AD6" s="99"/>
      <c r="AE6" s="99"/>
      <c r="AF6" s="99"/>
    </row>
    <row r="7" spans="1:33" ht="21.75" customHeight="1" thickBot="1" x14ac:dyDescent="0.4">
      <c r="B7" s="74"/>
      <c r="C7" s="74"/>
      <c r="D7" s="74"/>
      <c r="E7" s="74"/>
      <c r="F7" s="74"/>
      <c r="G7" s="74"/>
      <c r="H7" s="74"/>
      <c r="I7" s="75"/>
      <c r="J7" s="74"/>
      <c r="K7" s="74"/>
      <c r="L7" s="74"/>
      <c r="M7" s="74"/>
      <c r="N7" s="74"/>
      <c r="O7" s="74"/>
      <c r="P7" s="74"/>
      <c r="Q7" s="74"/>
      <c r="R7" s="99"/>
      <c r="S7" s="99"/>
      <c r="T7" s="99"/>
      <c r="U7" s="99"/>
      <c r="V7" s="99"/>
      <c r="W7" s="99"/>
      <c r="X7" s="99"/>
      <c r="Y7" s="99"/>
      <c r="Z7" s="99"/>
      <c r="AA7" s="99"/>
      <c r="AB7" s="99"/>
      <c r="AC7" s="99"/>
      <c r="AD7" s="99"/>
      <c r="AE7" s="99"/>
      <c r="AF7" s="99"/>
    </row>
    <row r="8" spans="1:33" ht="28.5" customHeight="1" thickBot="1" x14ac:dyDescent="0.4">
      <c r="A8" s="43" t="s">
        <v>45</v>
      </c>
      <c r="B8" s="3" t="s">
        <v>115</v>
      </c>
      <c r="C8" s="3"/>
      <c r="D8" s="3"/>
      <c r="E8" s="3"/>
      <c r="F8" s="3"/>
      <c r="G8" s="3"/>
      <c r="H8" s="3"/>
      <c r="I8" s="3"/>
      <c r="J8" s="3"/>
      <c r="K8" s="3"/>
      <c r="L8" s="3"/>
      <c r="M8" s="3"/>
      <c r="N8" s="3"/>
      <c r="O8" s="3"/>
      <c r="P8" s="3"/>
      <c r="Q8" s="76"/>
      <c r="R8" s="99"/>
      <c r="S8" s="99"/>
      <c r="T8" s="99"/>
      <c r="U8" s="99"/>
      <c r="V8" s="99"/>
      <c r="W8" s="99"/>
      <c r="X8" s="99"/>
      <c r="Y8" s="99"/>
      <c r="Z8" s="99"/>
      <c r="AA8" s="99"/>
      <c r="AB8" s="99"/>
      <c r="AC8" s="99"/>
      <c r="AD8" s="99"/>
      <c r="AE8" s="99"/>
      <c r="AF8" s="99"/>
    </row>
    <row r="9" spans="1:33" ht="15.75" customHeight="1" thickTop="1" x14ac:dyDescent="0.35">
      <c r="B9" s="91">
        <f>DATE(CalYear,1,1)</f>
        <v>44927</v>
      </c>
      <c r="C9" s="92"/>
      <c r="D9" s="92"/>
      <c r="E9" s="92"/>
      <c r="F9" s="92"/>
      <c r="G9" s="92"/>
      <c r="H9" s="92"/>
      <c r="J9" s="93">
        <f>DATE(CalYear,2,1)</f>
        <v>44958</v>
      </c>
      <c r="K9" s="94"/>
      <c r="L9" s="94"/>
      <c r="M9" s="94"/>
      <c r="N9" s="94"/>
      <c r="O9" s="94"/>
      <c r="P9" s="94"/>
      <c r="R9" s="89">
        <f>DATE(CalYear,3,1)</f>
        <v>44986</v>
      </c>
      <c r="S9" s="90"/>
      <c r="T9" s="90"/>
      <c r="U9" s="90"/>
      <c r="V9" s="90"/>
      <c r="W9" s="90"/>
      <c r="X9" s="90"/>
      <c r="Z9" s="89">
        <f>DATE(CalYear,4,1)</f>
        <v>45017</v>
      </c>
      <c r="AA9" s="90"/>
      <c r="AB9" s="90"/>
      <c r="AC9" s="90"/>
      <c r="AD9" s="90"/>
      <c r="AE9" s="90"/>
      <c r="AF9" s="90"/>
    </row>
    <row r="10" spans="1:33" s="24" customFormat="1" ht="24" customHeight="1" x14ac:dyDescent="0.35">
      <c r="A10" s="45" t="s">
        <v>46</v>
      </c>
      <c r="B10" s="100" t="str">
        <f>UPPER(TEXT(B9,"MMMM"))</f>
        <v>JANUARY</v>
      </c>
      <c r="C10" s="100"/>
      <c r="D10" s="100"/>
      <c r="E10" s="100"/>
      <c r="F10" s="100"/>
      <c r="G10" s="100"/>
      <c r="H10" s="100"/>
      <c r="J10" s="103" t="str">
        <f>UPPER(TEXT(J9,"MMMM"))</f>
        <v>FEBRUARY</v>
      </c>
      <c r="K10" s="103"/>
      <c r="L10" s="103"/>
      <c r="M10" s="103"/>
      <c r="N10" s="103"/>
      <c r="O10" s="103"/>
      <c r="P10" s="103"/>
      <c r="R10" s="103" t="str">
        <f>UPPER(TEXT(R9,"MMMM"))</f>
        <v>MARCH</v>
      </c>
      <c r="S10" s="103"/>
      <c r="T10" s="103"/>
      <c r="U10" s="103"/>
      <c r="V10" s="103"/>
      <c r="W10" s="103"/>
      <c r="X10" s="103"/>
      <c r="Z10" s="103" t="str">
        <f>UPPER(TEXT(Z9,"MMMM"))</f>
        <v>APRIL</v>
      </c>
      <c r="AA10" s="103"/>
      <c r="AB10" s="103"/>
      <c r="AC10" s="103"/>
      <c r="AD10" s="103"/>
      <c r="AE10" s="103"/>
      <c r="AF10" s="103"/>
      <c r="AG10" s="50"/>
    </row>
    <row r="11" spans="1:33" s="2" customFormat="1" ht="21" customHeight="1" x14ac:dyDescent="0.35">
      <c r="A11" s="46" t="s">
        <v>47</v>
      </c>
      <c r="B11" s="61" t="s">
        <v>110</v>
      </c>
      <c r="C11" s="61" t="s">
        <v>111</v>
      </c>
      <c r="D11" s="61" t="s">
        <v>112</v>
      </c>
      <c r="E11" s="61" t="s">
        <v>113</v>
      </c>
      <c r="F11" s="61" t="s">
        <v>112</v>
      </c>
      <c r="G11" s="61" t="s">
        <v>114</v>
      </c>
      <c r="H11" s="61" t="s">
        <v>110</v>
      </c>
      <c r="I11" s="54"/>
      <c r="J11" s="61" t="s">
        <v>110</v>
      </c>
      <c r="K11" s="61" t="s">
        <v>111</v>
      </c>
      <c r="L11" s="61" t="s">
        <v>112</v>
      </c>
      <c r="M11" s="61" t="s">
        <v>113</v>
      </c>
      <c r="N11" s="61" t="s">
        <v>112</v>
      </c>
      <c r="O11" s="61" t="s">
        <v>114</v>
      </c>
      <c r="P11" s="61" t="s">
        <v>110</v>
      </c>
      <c r="Q11" s="54"/>
      <c r="R11" s="61" t="s">
        <v>110</v>
      </c>
      <c r="S11" s="61" t="s">
        <v>111</v>
      </c>
      <c r="T11" s="61" t="s">
        <v>112</v>
      </c>
      <c r="U11" s="61" t="s">
        <v>113</v>
      </c>
      <c r="V11" s="61" t="s">
        <v>112</v>
      </c>
      <c r="W11" s="61" t="s">
        <v>114</v>
      </c>
      <c r="X11" s="61" t="s">
        <v>110</v>
      </c>
      <c r="Y11" s="54"/>
      <c r="Z11" s="61" t="s">
        <v>110</v>
      </c>
      <c r="AA11" s="61" t="s">
        <v>111</v>
      </c>
      <c r="AB11" s="61" t="s">
        <v>112</v>
      </c>
      <c r="AC11" s="61" t="s">
        <v>113</v>
      </c>
      <c r="AD11" s="61" t="s">
        <v>112</v>
      </c>
      <c r="AE11" s="61" t="s">
        <v>114</v>
      </c>
      <c r="AF11" s="61" t="s">
        <v>110</v>
      </c>
      <c r="AG11" s="51">
        <v>1</v>
      </c>
    </row>
    <row r="12" spans="1:33" x14ac:dyDescent="0.35">
      <c r="B12" s="59">
        <f t="array" ref="B12:H12">Days+DATE(CalYear,MONTH($B$9),1)-WEEKDAY(DATE(CalYear,MONTH($B$9),1),(WeekStart="Monday")+1)+$AG11*7-6</f>
        <v>44927</v>
      </c>
      <c r="C12" s="59">
        <v>44928</v>
      </c>
      <c r="D12" s="59">
        <v>44929</v>
      </c>
      <c r="E12" s="59">
        <v>44930</v>
      </c>
      <c r="F12" s="59">
        <v>44931</v>
      </c>
      <c r="G12" s="64">
        <v>44932</v>
      </c>
      <c r="H12" s="64">
        <v>44933</v>
      </c>
      <c r="I12" s="2"/>
      <c r="J12" s="55">
        <f t="array" ref="J12:P12">Days+DATE(CalYear,MONTH($J$9),1)-WEEKDAY(DATE(CalYear,MONTH($J$9),1),(WeekStart="Monday")+1)+$AG11*7-6</f>
        <v>44955</v>
      </c>
      <c r="K12" s="62">
        <v>44956</v>
      </c>
      <c r="L12" s="62">
        <v>44957</v>
      </c>
      <c r="M12" s="62">
        <v>44958</v>
      </c>
      <c r="N12" s="62">
        <v>44959</v>
      </c>
      <c r="O12" s="77">
        <v>44960</v>
      </c>
      <c r="P12" s="62">
        <v>44961</v>
      </c>
      <c r="Q12" s="2"/>
      <c r="R12" s="55">
        <f t="array" ref="R12:X12">Days+DATE(CalYear,MONTH($R$9),1)-WEEKDAY(DATE(CalYear,MONTH($R$9),1),(WeekStart="Monday")+1)+$AG11*7-6</f>
        <v>44983</v>
      </c>
      <c r="S12" s="62">
        <v>44984</v>
      </c>
      <c r="T12" s="62">
        <v>44985</v>
      </c>
      <c r="U12" s="62">
        <v>44986</v>
      </c>
      <c r="V12" s="62">
        <v>44987</v>
      </c>
      <c r="W12" s="77">
        <v>44988</v>
      </c>
      <c r="X12" s="62">
        <v>44989</v>
      </c>
      <c r="Y12" s="2"/>
      <c r="Z12" s="55">
        <f t="array" ref="Z12:AF12">Days+DATE(CalYear,MONTH($Z$9),1)-WEEKDAY(DATE(CalYear,MONTH($Z$9),1),(WeekStart="Monday")+1)+$AG11*7-6</f>
        <v>45011</v>
      </c>
      <c r="AA12" s="55">
        <v>45012</v>
      </c>
      <c r="AB12" s="55">
        <v>45013</v>
      </c>
      <c r="AC12" s="55">
        <v>45014</v>
      </c>
      <c r="AD12" s="55">
        <v>45015</v>
      </c>
      <c r="AE12" s="55">
        <v>45016</v>
      </c>
      <c r="AF12" s="55">
        <v>45017</v>
      </c>
      <c r="AG12" s="47">
        <v>2</v>
      </c>
    </row>
    <row r="13" spans="1:33" x14ac:dyDescent="0.35">
      <c r="B13" s="65">
        <f t="array" ref="B13:H13">Days+DATE(CalYear,MONTH($B$9),1)-WEEKDAY(DATE(CalYear,MONTH($B$9),1),(WeekStart="Monday")+1)+$AG12*7-6</f>
        <v>44934</v>
      </c>
      <c r="C13" s="65">
        <v>44935</v>
      </c>
      <c r="D13" s="65">
        <v>44936</v>
      </c>
      <c r="E13" s="65">
        <v>44937</v>
      </c>
      <c r="F13" s="65">
        <v>44938</v>
      </c>
      <c r="G13" s="86">
        <v>44939</v>
      </c>
      <c r="H13" s="65">
        <v>44940</v>
      </c>
      <c r="J13" s="63">
        <f t="array" ref="J13:P13">Days+DATE(CalYear,MONTH($J$9),1)-WEEKDAY(DATE(CalYear,MONTH($J$9),1),(WeekStart="Monday")+1)+$AG12*7-6</f>
        <v>44962</v>
      </c>
      <c r="K13" s="63">
        <v>44963</v>
      </c>
      <c r="L13" s="63">
        <v>44964</v>
      </c>
      <c r="M13" s="85">
        <v>44965</v>
      </c>
      <c r="N13" s="63">
        <v>44966</v>
      </c>
      <c r="O13" s="63">
        <v>44967</v>
      </c>
      <c r="P13" s="63">
        <v>44968</v>
      </c>
      <c r="R13" s="67">
        <f t="array" ref="R13:X13">Days+DATE(CalYear,MONTH($R$9),1)-WEEKDAY(DATE(CalYear,MONTH($R$9),1),(WeekStart="Monday")+1)+$AG12*7-6</f>
        <v>44990</v>
      </c>
      <c r="S13" s="67">
        <v>44991</v>
      </c>
      <c r="T13" s="67">
        <v>44992</v>
      </c>
      <c r="U13" s="79">
        <v>44993</v>
      </c>
      <c r="V13" s="67">
        <v>44994</v>
      </c>
      <c r="W13" s="67">
        <v>44995</v>
      </c>
      <c r="X13" s="67">
        <v>44996</v>
      </c>
      <c r="Z13" s="56">
        <f t="array" ref="Z13:AF13">Days+DATE(CalYear,MONTH($Z$9),1)-WEEKDAY(DATE(CalYear,MONTH($Z$9),1),(WeekStart="Monday")+1)+$AG12*7-6</f>
        <v>45018</v>
      </c>
      <c r="AA13" s="56">
        <v>45019</v>
      </c>
      <c r="AB13" s="56">
        <v>45020</v>
      </c>
      <c r="AC13" s="56">
        <v>45021</v>
      </c>
      <c r="AD13" s="56">
        <v>45022</v>
      </c>
      <c r="AE13" s="82">
        <v>45023</v>
      </c>
      <c r="AF13" s="56">
        <v>45024</v>
      </c>
      <c r="AG13" s="47">
        <v>3</v>
      </c>
    </row>
    <row r="14" spans="1:33" x14ac:dyDescent="0.35">
      <c r="B14" s="66">
        <f t="array" ref="B14:H14">Days+DATE(CalYear,MONTH($B$9),1)-WEEKDAY(DATE(CalYear,MONTH($B$9),1),(WeekStart="Monday")+1)+$AG13*7-6</f>
        <v>44941</v>
      </c>
      <c r="C14" s="66">
        <v>44942</v>
      </c>
      <c r="D14" s="66">
        <v>44943</v>
      </c>
      <c r="E14" s="84">
        <v>44944</v>
      </c>
      <c r="F14" s="84">
        <v>44945</v>
      </c>
      <c r="G14" s="66">
        <v>44946</v>
      </c>
      <c r="H14" s="66">
        <v>44947</v>
      </c>
      <c r="J14" s="62">
        <f t="array" ref="J14:P14">Days+DATE(CalYear,MONTH($J$9),1)-WEEKDAY(DATE(CalYear,MONTH($J$9),1),(WeekStart="Monday")+1)+$AG13*7-6</f>
        <v>44969</v>
      </c>
      <c r="K14" s="62">
        <v>44970</v>
      </c>
      <c r="L14" s="62">
        <v>44971</v>
      </c>
      <c r="M14" s="62">
        <v>44972</v>
      </c>
      <c r="N14" s="62">
        <v>44973</v>
      </c>
      <c r="O14" s="77">
        <v>44974</v>
      </c>
      <c r="P14" s="62">
        <v>44975</v>
      </c>
      <c r="R14" s="68">
        <f t="array" ref="R14:X14">Days+DATE(CalYear,MONTH($R$9),1)-WEEKDAY(DATE(CalYear,MONTH($R$9),1),(WeekStart="Monday")+1)+$AG13*7-6</f>
        <v>44997</v>
      </c>
      <c r="S14" s="68">
        <v>44998</v>
      </c>
      <c r="T14" s="68">
        <v>44999</v>
      </c>
      <c r="U14" s="68">
        <v>45000</v>
      </c>
      <c r="V14" s="68">
        <v>45001</v>
      </c>
      <c r="W14" s="78">
        <v>45002</v>
      </c>
      <c r="X14" s="68">
        <v>45003</v>
      </c>
      <c r="Z14" s="57">
        <f t="array" ref="Z14:AF14">Days+DATE(CalYear,MONTH($Z$9),1)-WEEKDAY(DATE(CalYear,MONTH($Z$9),1),(WeekStart="Monday")+1)+$AG13*7-6</f>
        <v>45025</v>
      </c>
      <c r="AA14" s="57">
        <v>45026</v>
      </c>
      <c r="AB14" s="57">
        <v>45027</v>
      </c>
      <c r="AC14" s="81">
        <v>45028</v>
      </c>
      <c r="AD14" s="57">
        <v>45029</v>
      </c>
      <c r="AE14" s="57">
        <v>45030</v>
      </c>
      <c r="AF14" s="57">
        <v>45031</v>
      </c>
      <c r="AG14" s="47">
        <v>4</v>
      </c>
    </row>
    <row r="15" spans="1:33" x14ac:dyDescent="0.35">
      <c r="B15" s="65">
        <f t="array" ref="B15:H15">Days+DATE(CalYear,MONTH($B$9),1)-WEEKDAY(DATE(CalYear,MONTH($B$9),1),(WeekStart="Monday")+1)+$AG14*7-6</f>
        <v>44948</v>
      </c>
      <c r="C15" s="65">
        <v>44949</v>
      </c>
      <c r="D15" s="65">
        <v>44950</v>
      </c>
      <c r="E15" s="65">
        <v>44951</v>
      </c>
      <c r="F15" s="65">
        <v>44952</v>
      </c>
      <c r="G15" s="86">
        <v>44953</v>
      </c>
      <c r="H15" s="65">
        <v>44954</v>
      </c>
      <c r="J15" s="63">
        <f t="array" ref="J15:P15">Days+DATE(CalYear,MONTH($J$9),1)-WEEKDAY(DATE(CalYear,MONTH($J$9),1),(WeekStart="Monday")+1)+$AG14*7-6</f>
        <v>44976</v>
      </c>
      <c r="K15" s="63">
        <v>44977</v>
      </c>
      <c r="L15" s="63">
        <v>44978</v>
      </c>
      <c r="M15" s="85">
        <v>44979</v>
      </c>
      <c r="N15" s="63">
        <v>44980</v>
      </c>
      <c r="O15" s="63">
        <v>44981</v>
      </c>
      <c r="P15" s="63">
        <v>44982</v>
      </c>
      <c r="R15" s="67">
        <f t="array" ref="R15:X15">Days+DATE(CalYear,MONTH($R$9),1)-WEEKDAY(DATE(CalYear,MONTH($R$9),1),(WeekStart="Monday")+1)+$AG14*7-6</f>
        <v>45004</v>
      </c>
      <c r="S15" s="67">
        <v>45005</v>
      </c>
      <c r="T15" s="67">
        <v>45006</v>
      </c>
      <c r="U15" s="79">
        <v>45007</v>
      </c>
      <c r="V15" s="67">
        <v>45008</v>
      </c>
      <c r="W15" s="67">
        <v>45009</v>
      </c>
      <c r="X15" s="67">
        <v>45010</v>
      </c>
      <c r="Z15" s="56">
        <f t="array" ref="Z15:AF15">Days+DATE(CalYear,MONTH($Z$9),1)-WEEKDAY(DATE(CalYear,MONTH($Z$9),1),(WeekStart="Monday")+1)+$AG14*7-6</f>
        <v>45032</v>
      </c>
      <c r="AA15" s="56">
        <v>45033</v>
      </c>
      <c r="AB15" s="56">
        <v>45034</v>
      </c>
      <c r="AC15" s="56">
        <v>45035</v>
      </c>
      <c r="AD15" s="56">
        <v>45036</v>
      </c>
      <c r="AE15" s="82">
        <v>45037</v>
      </c>
      <c r="AF15" s="56">
        <v>45038</v>
      </c>
      <c r="AG15" s="47">
        <v>5</v>
      </c>
    </row>
    <row r="16" spans="1:33" x14ac:dyDescent="0.35">
      <c r="B16" s="66">
        <f t="array" ref="B16:H16">Days+DATE(CalYear,MONTH($B$9),1)-WEEKDAY(DATE(CalYear,MONTH($B$9),1),(WeekStart="Monday")+1)+$AG15*7-6</f>
        <v>44955</v>
      </c>
      <c r="C16" s="66">
        <v>44956</v>
      </c>
      <c r="D16" s="66">
        <v>44957</v>
      </c>
      <c r="E16" s="84">
        <v>44958</v>
      </c>
      <c r="F16" s="66">
        <v>44959</v>
      </c>
      <c r="G16" s="66">
        <v>44960</v>
      </c>
      <c r="H16" s="66">
        <v>44961</v>
      </c>
      <c r="J16" s="62">
        <f t="array" ref="J16:P16">Days+DATE(CalYear,MONTH($J$9),1)-WEEKDAY(DATE(CalYear,MONTH($J$9),1),(WeekStart="Monday")+1)+$AG15*7-6</f>
        <v>44983</v>
      </c>
      <c r="K16" s="55">
        <v>44984</v>
      </c>
      <c r="L16" s="55">
        <v>44985</v>
      </c>
      <c r="M16" s="55">
        <v>44986</v>
      </c>
      <c r="N16" s="55">
        <v>44987</v>
      </c>
      <c r="O16" s="55">
        <v>44988</v>
      </c>
      <c r="P16" s="55">
        <v>44989</v>
      </c>
      <c r="R16" s="68">
        <f t="array" ref="R16:X16">Days+DATE(CalYear,MONTH($R$9),1)-WEEKDAY(DATE(CalYear,MONTH($R$9),1),(WeekStart="Monday")+1)+$AG15*7-6</f>
        <v>45011</v>
      </c>
      <c r="S16" s="68">
        <v>45012</v>
      </c>
      <c r="T16" s="68">
        <v>45013</v>
      </c>
      <c r="U16" s="68">
        <v>45014</v>
      </c>
      <c r="V16" s="57">
        <v>45015</v>
      </c>
      <c r="W16" s="57">
        <v>45016</v>
      </c>
      <c r="X16" s="57">
        <v>45017</v>
      </c>
      <c r="Z16" s="57">
        <f t="array" ref="Z16:AF16">Days+DATE(CalYear,MONTH($Z$9),1)-WEEKDAY(DATE(CalYear,MONTH($Z$9),1),(WeekStart="Monday")+1)+$AG15*7-6</f>
        <v>45039</v>
      </c>
      <c r="AA16" s="57">
        <v>45040</v>
      </c>
      <c r="AB16" s="57">
        <v>45041</v>
      </c>
      <c r="AC16" s="81">
        <v>45042</v>
      </c>
      <c r="AD16" s="57">
        <v>45043</v>
      </c>
      <c r="AE16" s="57">
        <v>45044</v>
      </c>
      <c r="AF16" s="57">
        <v>45045</v>
      </c>
      <c r="AG16" s="47">
        <v>6</v>
      </c>
    </row>
    <row r="17" spans="1:33" x14ac:dyDescent="0.35">
      <c r="B17" s="65">
        <f t="array" ref="B17:H17">Days+DATE(CalYear,MONTH($B$9),1)-WEEKDAY(DATE(CalYear,MONTH($B$9),1),(WeekStart="Monday")+1)+$AG16*7-6</f>
        <v>44962</v>
      </c>
      <c r="C17" s="60">
        <v>44963</v>
      </c>
      <c r="D17" s="60">
        <v>44964</v>
      </c>
      <c r="E17" s="60">
        <v>44965</v>
      </c>
      <c r="F17" s="60">
        <v>44966</v>
      </c>
      <c r="G17" s="60">
        <v>44967</v>
      </c>
      <c r="H17" s="60">
        <v>44968</v>
      </c>
      <c r="J17" s="58">
        <f t="array" ref="J17:P17">Days+DATE(CalYear,MONTH($J$9),1)-WEEKDAY(DATE(CalYear,MONTH($J$9),1),(WeekStart="Monday")+1)+$AG16*7-6</f>
        <v>44990</v>
      </c>
      <c r="K17" s="58">
        <v>44991</v>
      </c>
      <c r="L17" s="58">
        <v>44992</v>
      </c>
      <c r="M17" s="58">
        <v>44993</v>
      </c>
      <c r="N17" s="58">
        <v>44994</v>
      </c>
      <c r="O17" s="58">
        <v>44995</v>
      </c>
      <c r="P17" s="58">
        <v>44996</v>
      </c>
      <c r="R17" s="56">
        <f t="array" ref="R17:X17">Days+DATE(CalYear,MONTH($R$9),1)-WEEKDAY(DATE(CalYear,MONTH($R$9),1),(WeekStart="Monday")+1)+$AG16*7-6</f>
        <v>45018</v>
      </c>
      <c r="S17" s="56">
        <v>45019</v>
      </c>
      <c r="T17" s="56">
        <v>45020</v>
      </c>
      <c r="U17" s="56">
        <v>45021</v>
      </c>
      <c r="V17" s="56">
        <v>45022</v>
      </c>
      <c r="W17" s="56">
        <v>45023</v>
      </c>
      <c r="X17" s="56">
        <v>45024</v>
      </c>
      <c r="Z17" s="56">
        <f t="array" ref="Z17:AF17">Days+DATE(CalYear,MONTH($Z$9),1)-WEEKDAY(DATE(CalYear,MONTH($Z$9),1),(WeekStart="Monday")+1)+$AG16*7-6</f>
        <v>45046</v>
      </c>
      <c r="AA17" s="56">
        <v>45047</v>
      </c>
      <c r="AB17" s="56">
        <v>45048</v>
      </c>
      <c r="AC17" s="56">
        <v>45049</v>
      </c>
      <c r="AD17" s="56">
        <v>45050</v>
      </c>
      <c r="AE17" s="56">
        <v>45051</v>
      </c>
      <c r="AF17" s="56">
        <v>45052</v>
      </c>
    </row>
    <row r="18" spans="1:33" ht="15" customHeight="1" x14ac:dyDescent="0.35">
      <c r="A18" s="43" t="s">
        <v>48</v>
      </c>
    </row>
    <row r="19" spans="1:33" s="24" customFormat="1" ht="24" customHeight="1" x14ac:dyDescent="0.35">
      <c r="A19" s="44" t="s">
        <v>48</v>
      </c>
      <c r="B19" s="89">
        <f>DATE(CalYear,5,1)</f>
        <v>45047</v>
      </c>
      <c r="C19" s="90"/>
      <c r="D19" s="90"/>
      <c r="E19" s="90"/>
      <c r="F19" s="90"/>
      <c r="G19" s="90"/>
      <c r="H19" s="90"/>
      <c r="I19"/>
      <c r="J19" s="89">
        <f>DATE(CalYear,6,1)</f>
        <v>45078</v>
      </c>
      <c r="K19" s="90"/>
      <c r="L19" s="90"/>
      <c r="M19" s="90"/>
      <c r="N19" s="90"/>
      <c r="O19" s="90"/>
      <c r="P19" s="90"/>
      <c r="Q19"/>
      <c r="R19" s="89">
        <f>DATE(CalYear,7,1)</f>
        <v>45108</v>
      </c>
      <c r="S19" s="90"/>
      <c r="T19" s="90"/>
      <c r="U19" s="90"/>
      <c r="V19" s="90"/>
      <c r="W19" s="90"/>
      <c r="X19" s="90"/>
      <c r="Y19"/>
      <c r="Z19" s="89">
        <f>DATE(CalYear,8,1)</f>
        <v>45139</v>
      </c>
      <c r="AA19" s="90"/>
      <c r="AB19" s="90"/>
      <c r="AC19" s="90"/>
      <c r="AD19" s="90"/>
      <c r="AE19" s="90"/>
      <c r="AF19" s="90"/>
      <c r="AG19" s="50"/>
    </row>
    <row r="20" spans="1:33" s="2" customFormat="1" ht="21" customHeight="1" x14ac:dyDescent="0.35">
      <c r="A20" s="45" t="s">
        <v>49</v>
      </c>
      <c r="B20" s="103" t="str">
        <f>UPPER(TEXT(B19,"MMMM"))</f>
        <v>MAY</v>
      </c>
      <c r="C20" s="103"/>
      <c r="D20" s="103"/>
      <c r="E20" s="103"/>
      <c r="F20" s="103"/>
      <c r="G20" s="103"/>
      <c r="H20" s="103"/>
      <c r="I20" s="24"/>
      <c r="J20" s="103" t="str">
        <f>UPPER(TEXT(J19,"MMMM"))</f>
        <v>JUNE</v>
      </c>
      <c r="K20" s="103"/>
      <c r="L20" s="103"/>
      <c r="M20" s="103"/>
      <c r="N20" s="103"/>
      <c r="O20" s="103"/>
      <c r="P20" s="103"/>
      <c r="Q20" s="24"/>
      <c r="R20" s="103" t="str">
        <f>UPPER(TEXT(R19,"MMMM"))</f>
        <v>JULY</v>
      </c>
      <c r="S20" s="103"/>
      <c r="T20" s="103"/>
      <c r="U20" s="103"/>
      <c r="V20" s="103"/>
      <c r="W20" s="103"/>
      <c r="X20" s="103"/>
      <c r="Y20" s="24"/>
      <c r="Z20" s="103" t="str">
        <f>UPPER(TEXT(Z19,"MMMM"))</f>
        <v>AUGUST</v>
      </c>
      <c r="AA20" s="103"/>
      <c r="AB20" s="103"/>
      <c r="AC20" s="103"/>
      <c r="AD20" s="103"/>
      <c r="AE20" s="103"/>
      <c r="AF20" s="103"/>
      <c r="AG20" s="51">
        <v>1</v>
      </c>
    </row>
    <row r="21" spans="1:33" ht="14.5" x14ac:dyDescent="0.35">
      <c r="B21" s="61" t="s">
        <v>110</v>
      </c>
      <c r="C21" s="61" t="s">
        <v>111</v>
      </c>
      <c r="D21" s="61" t="s">
        <v>112</v>
      </c>
      <c r="E21" s="61" t="s">
        <v>113</v>
      </c>
      <c r="F21" s="61" t="s">
        <v>112</v>
      </c>
      <c r="G21" s="61" t="s">
        <v>114</v>
      </c>
      <c r="H21" s="61" t="s">
        <v>110</v>
      </c>
      <c r="I21" s="54"/>
      <c r="J21" s="61" t="s">
        <v>110</v>
      </c>
      <c r="K21" s="61" t="s">
        <v>111</v>
      </c>
      <c r="L21" s="61" t="s">
        <v>112</v>
      </c>
      <c r="M21" s="61" t="s">
        <v>113</v>
      </c>
      <c r="N21" s="61" t="s">
        <v>112</v>
      </c>
      <c r="O21" s="61" t="s">
        <v>114</v>
      </c>
      <c r="P21" s="61" t="s">
        <v>110</v>
      </c>
      <c r="Q21" s="54"/>
      <c r="R21" s="61" t="s">
        <v>110</v>
      </c>
      <c r="S21" s="61" t="s">
        <v>111</v>
      </c>
      <c r="T21" s="61" t="s">
        <v>112</v>
      </c>
      <c r="U21" s="61" t="s">
        <v>113</v>
      </c>
      <c r="V21" s="61" t="s">
        <v>112</v>
      </c>
      <c r="W21" s="61" t="s">
        <v>114</v>
      </c>
      <c r="X21" s="61" t="s">
        <v>110</v>
      </c>
      <c r="Y21" s="54"/>
      <c r="Z21" s="61" t="s">
        <v>110</v>
      </c>
      <c r="AA21" s="61" t="s">
        <v>111</v>
      </c>
      <c r="AB21" s="61" t="s">
        <v>112</v>
      </c>
      <c r="AC21" s="61" t="s">
        <v>113</v>
      </c>
      <c r="AD21" s="61" t="s">
        <v>112</v>
      </c>
      <c r="AE21" s="61" t="s">
        <v>114</v>
      </c>
      <c r="AF21" s="61" t="s">
        <v>110</v>
      </c>
      <c r="AG21" s="47">
        <v>2</v>
      </c>
    </row>
    <row r="22" spans="1:33" x14ac:dyDescent="0.35">
      <c r="B22" s="55">
        <f t="array" ref="B22:H22">Days+DATE(CalYear,MONTH($B$19),1)-WEEKDAY(DATE(CalYear,MONTH($B$19),1),(WeekStart="Monday")+1)+$AG20*7-6</f>
        <v>45046</v>
      </c>
      <c r="C22" s="55">
        <v>45047</v>
      </c>
      <c r="D22" s="55">
        <v>45048</v>
      </c>
      <c r="E22" s="55">
        <v>45049</v>
      </c>
      <c r="F22" s="55">
        <v>45050</v>
      </c>
      <c r="G22" s="83">
        <v>45051</v>
      </c>
      <c r="H22" s="62">
        <v>45052</v>
      </c>
      <c r="I22" s="2"/>
      <c r="J22" s="55">
        <f t="array" ref="J22:P22">Days+DATE(CalYear,MONTH($J$19),1)-WEEKDAY(DATE(CalYear,MONTH($J$19),1),(WeekStart="Monday")+1)+$AG20*7-6</f>
        <v>45074</v>
      </c>
      <c r="K22" s="55">
        <v>45075</v>
      </c>
      <c r="L22" s="62">
        <v>45076</v>
      </c>
      <c r="M22" s="62">
        <v>45077</v>
      </c>
      <c r="N22" s="62">
        <v>45078</v>
      </c>
      <c r="O22" s="73">
        <v>45079</v>
      </c>
      <c r="P22" s="62">
        <v>45080</v>
      </c>
      <c r="Q22" s="2"/>
      <c r="R22" s="55">
        <f t="array" ref="R22:X22">Days+DATE(CalYear,MONTH($R$19),1)-WEEKDAY(DATE(CalYear,MONTH($R$19),1),(WeekStart="Monday")+1)+$AG20*7-6</f>
        <v>45102</v>
      </c>
      <c r="S22" s="55">
        <v>45103</v>
      </c>
      <c r="T22" s="55">
        <v>45104</v>
      </c>
      <c r="U22" s="55">
        <v>45105</v>
      </c>
      <c r="V22" s="62">
        <v>45106</v>
      </c>
      <c r="W22" s="62">
        <v>45107</v>
      </c>
      <c r="X22" s="62">
        <v>45108</v>
      </c>
      <c r="Y22" s="2"/>
      <c r="Z22" s="62">
        <f t="array" ref="Z22:AF22">Days+DATE(CalYear,MONTH($Z$19),1)-WEEKDAY(DATE(CalYear,MONTH($Z$19),1),(WeekStart="Monday")+1)+$AG20*7-6</f>
        <v>45137</v>
      </c>
      <c r="AA22" s="62">
        <v>45138</v>
      </c>
      <c r="AB22" s="62">
        <v>45139</v>
      </c>
      <c r="AC22" s="62">
        <v>45140</v>
      </c>
      <c r="AD22" s="62">
        <v>45141</v>
      </c>
      <c r="AE22" s="73">
        <v>45142</v>
      </c>
      <c r="AF22" s="62">
        <v>45143</v>
      </c>
      <c r="AG22" s="47">
        <v>3</v>
      </c>
    </row>
    <row r="23" spans="1:33" x14ac:dyDescent="0.35">
      <c r="B23" s="67">
        <f t="array" ref="B23:H23">Days+DATE(CalYear,MONTH($B$19),1)-WEEKDAY(DATE(CalYear,MONTH($B$19),1),(WeekStart="Monday")+1)+$AG21*7-6</f>
        <v>45053</v>
      </c>
      <c r="C23" s="67">
        <v>45054</v>
      </c>
      <c r="D23" s="67">
        <v>45055</v>
      </c>
      <c r="E23" s="71">
        <v>45056</v>
      </c>
      <c r="F23" s="67">
        <v>45057</v>
      </c>
      <c r="G23" s="67">
        <v>45058</v>
      </c>
      <c r="H23" s="67">
        <v>45059</v>
      </c>
      <c r="J23" s="67">
        <f t="array" ref="J23:P23">Days+DATE(CalYear,MONTH($J$19),1)-WEEKDAY(DATE(CalYear,MONTH($J$19),1),(WeekStart="Monday")+1)+$AG21*7-6</f>
        <v>45081</v>
      </c>
      <c r="K23" s="67">
        <v>45082</v>
      </c>
      <c r="L23" s="67">
        <v>45083</v>
      </c>
      <c r="M23" s="71">
        <v>45084</v>
      </c>
      <c r="N23" s="67">
        <v>45085</v>
      </c>
      <c r="O23" s="67">
        <v>45086</v>
      </c>
      <c r="P23" s="67">
        <v>45087</v>
      </c>
      <c r="R23" s="67">
        <f t="array" ref="R23:X23">Days+DATE(CalYear,MONTH($R$19),1)-WEEKDAY(DATE(CalYear,MONTH($R$19),1),(WeekStart="Monday")+1)+$AG21*7-6</f>
        <v>45109</v>
      </c>
      <c r="S23" s="67">
        <v>45110</v>
      </c>
      <c r="T23" s="67">
        <v>45111</v>
      </c>
      <c r="U23" s="67">
        <v>45112</v>
      </c>
      <c r="V23" s="67">
        <v>45113</v>
      </c>
      <c r="W23" s="72">
        <v>45114</v>
      </c>
      <c r="X23" s="67">
        <v>45115</v>
      </c>
      <c r="Z23" s="67">
        <f t="array" ref="Z23:AF23">Days+DATE(CalYear,MONTH($Z$19),1)-WEEKDAY(DATE(CalYear,MONTH($Z$19),1),(WeekStart="Monday")+1)+$AG21*7-6</f>
        <v>45144</v>
      </c>
      <c r="AA23" s="67">
        <v>45145</v>
      </c>
      <c r="AB23" s="67">
        <v>45146</v>
      </c>
      <c r="AC23" s="71">
        <v>45147</v>
      </c>
      <c r="AD23" s="67">
        <v>45148</v>
      </c>
      <c r="AE23" s="67">
        <v>45149</v>
      </c>
      <c r="AF23" s="67">
        <v>45150</v>
      </c>
      <c r="AG23" s="47">
        <v>4</v>
      </c>
    </row>
    <row r="24" spans="1:33" x14ac:dyDescent="0.35">
      <c r="B24" s="68">
        <f t="array" ref="B24:H24">Days+DATE(CalYear,MONTH($B$19),1)-WEEKDAY(DATE(CalYear,MONTH($B$19),1),(WeekStart="Monday")+1)+$AG22*7-6</f>
        <v>45060</v>
      </c>
      <c r="C24" s="68">
        <v>45061</v>
      </c>
      <c r="D24" s="68">
        <v>45062</v>
      </c>
      <c r="E24" s="68">
        <v>45063</v>
      </c>
      <c r="F24" s="68">
        <v>45064</v>
      </c>
      <c r="G24" s="72">
        <v>45065</v>
      </c>
      <c r="H24" s="68">
        <v>45066</v>
      </c>
      <c r="J24" s="68">
        <f t="array" ref="J24:P24">Days+DATE(CalYear,MONTH($J$19),1)-WEEKDAY(DATE(CalYear,MONTH($J$19),1),(WeekStart="Monday")+1)+$AG22*7-6</f>
        <v>45088</v>
      </c>
      <c r="K24" s="68">
        <v>45089</v>
      </c>
      <c r="L24" s="68">
        <v>45090</v>
      </c>
      <c r="M24" s="68">
        <v>45091</v>
      </c>
      <c r="N24" s="68">
        <v>45092</v>
      </c>
      <c r="O24" s="72">
        <v>45093</v>
      </c>
      <c r="P24" s="68">
        <v>45094</v>
      </c>
      <c r="R24" s="68">
        <f t="array" ref="R24:X24">Days+DATE(CalYear,MONTH($R$19),1)-WEEKDAY(DATE(CalYear,MONTH($R$19),1),(WeekStart="Monday")+1)+$AG22*7-6</f>
        <v>45116</v>
      </c>
      <c r="S24" s="68">
        <v>45117</v>
      </c>
      <c r="T24" s="68">
        <v>45118</v>
      </c>
      <c r="U24" s="71">
        <v>45119</v>
      </c>
      <c r="V24" s="68">
        <v>45120</v>
      </c>
      <c r="W24" s="68">
        <v>45121</v>
      </c>
      <c r="X24" s="68">
        <v>45122</v>
      </c>
      <c r="Z24" s="68">
        <f t="array" ref="Z24:AF24">Days+DATE(CalYear,MONTH($Z$19),1)-WEEKDAY(DATE(CalYear,MONTH($Z$19),1),(WeekStart="Monday")+1)+$AG22*7-6</f>
        <v>45151</v>
      </c>
      <c r="AA24" s="68">
        <v>45152</v>
      </c>
      <c r="AB24" s="68">
        <v>45153</v>
      </c>
      <c r="AC24" s="68">
        <v>45154</v>
      </c>
      <c r="AD24" s="68">
        <v>45155</v>
      </c>
      <c r="AE24" s="72">
        <v>45156</v>
      </c>
      <c r="AF24" s="68">
        <v>45157</v>
      </c>
      <c r="AG24" s="47">
        <v>5</v>
      </c>
    </row>
    <row r="25" spans="1:33" x14ac:dyDescent="0.35">
      <c r="B25" s="67">
        <f t="array" ref="B25:H25">Days+DATE(CalYear,MONTH($B$19),1)-WEEKDAY(DATE(CalYear,MONTH($B$19),1),(WeekStart="Monday")+1)+$AG23*7-6</f>
        <v>45067</v>
      </c>
      <c r="C25" s="67">
        <v>45068</v>
      </c>
      <c r="D25" s="67">
        <v>45069</v>
      </c>
      <c r="E25" s="71">
        <v>45070</v>
      </c>
      <c r="F25" s="67">
        <v>45071</v>
      </c>
      <c r="G25" s="67">
        <v>45072</v>
      </c>
      <c r="H25" s="67">
        <v>45073</v>
      </c>
      <c r="J25" s="67">
        <f t="array" ref="J25:P25">Days+DATE(CalYear,MONTH($J$19),1)-WEEKDAY(DATE(CalYear,MONTH($J$19),1),(WeekStart="Monday")+1)+$AG23*7-6</f>
        <v>45095</v>
      </c>
      <c r="K25" s="67">
        <v>45096</v>
      </c>
      <c r="L25" s="67">
        <v>45097</v>
      </c>
      <c r="M25" s="71">
        <v>45098</v>
      </c>
      <c r="N25" s="67">
        <v>45099</v>
      </c>
      <c r="O25" s="67">
        <v>45100</v>
      </c>
      <c r="P25" s="67">
        <v>45101</v>
      </c>
      <c r="R25" s="67">
        <f t="array" ref="R25:X25">Days+DATE(CalYear,MONTH($R$19),1)-WEEKDAY(DATE(CalYear,MONTH($R$19),1),(WeekStart="Monday")+1)+$AG23*7-6</f>
        <v>45123</v>
      </c>
      <c r="S25" s="67">
        <v>45124</v>
      </c>
      <c r="T25" s="67">
        <v>45125</v>
      </c>
      <c r="U25" s="67">
        <v>45126</v>
      </c>
      <c r="V25" s="67">
        <v>45127</v>
      </c>
      <c r="W25" s="72">
        <v>45128</v>
      </c>
      <c r="X25" s="67">
        <v>45129</v>
      </c>
      <c r="Z25" s="67">
        <f t="array" ref="Z25:AF25">Days+DATE(CalYear,MONTH($Z$19),1)-WEEKDAY(DATE(CalYear,MONTH($Z$19),1),(WeekStart="Monday")+1)+$AG23*7-6</f>
        <v>45158</v>
      </c>
      <c r="AA25" s="67">
        <v>45159</v>
      </c>
      <c r="AB25" s="67">
        <v>45160</v>
      </c>
      <c r="AC25" s="71">
        <v>45161</v>
      </c>
      <c r="AD25" s="67">
        <v>45162</v>
      </c>
      <c r="AE25" s="67">
        <v>45163</v>
      </c>
      <c r="AF25" s="67">
        <v>45164</v>
      </c>
      <c r="AG25" s="47">
        <v>6</v>
      </c>
    </row>
    <row r="26" spans="1:33" x14ac:dyDescent="0.35">
      <c r="A26" s="43" t="s">
        <v>50</v>
      </c>
      <c r="B26" s="68">
        <f t="array" ref="B26:H26">Days+DATE(CalYear,MONTH($B$19),1)-WEEKDAY(DATE(CalYear,MONTH($B$19),1),(WeekStart="Monday")+1)+$AG24*7-6</f>
        <v>45074</v>
      </c>
      <c r="C26" s="68">
        <v>45075</v>
      </c>
      <c r="D26" s="68">
        <v>45076</v>
      </c>
      <c r="E26" s="68">
        <v>45077</v>
      </c>
      <c r="F26" s="68">
        <v>45078</v>
      </c>
      <c r="G26" s="68">
        <v>45079</v>
      </c>
      <c r="H26" s="68">
        <v>45080</v>
      </c>
      <c r="J26" s="68">
        <f t="array" ref="J26:P26">Days+DATE(CalYear,MONTH($J$19),1)-WEEKDAY(DATE(CalYear,MONTH($J$19),1),(WeekStart="Monday")+1)+$AG24*7-6</f>
        <v>45102</v>
      </c>
      <c r="K26" s="68">
        <v>45103</v>
      </c>
      <c r="L26" s="68">
        <v>45104</v>
      </c>
      <c r="M26" s="68">
        <v>45105</v>
      </c>
      <c r="N26" s="57">
        <v>45106</v>
      </c>
      <c r="O26" s="57">
        <v>45107</v>
      </c>
      <c r="P26" s="57">
        <v>45108</v>
      </c>
      <c r="R26" s="68">
        <f t="array" ref="R26:X26">Days+DATE(CalYear,MONTH($R$19),1)-WEEKDAY(DATE(CalYear,MONTH($R$19),1),(WeekStart="Monday")+1)+$AG24*7-6</f>
        <v>45130</v>
      </c>
      <c r="S26" s="68">
        <v>45131</v>
      </c>
      <c r="T26" s="68">
        <v>45132</v>
      </c>
      <c r="U26" s="71">
        <v>45133</v>
      </c>
      <c r="V26" s="68">
        <v>45134</v>
      </c>
      <c r="W26" s="68">
        <v>45135</v>
      </c>
      <c r="X26" s="68">
        <v>45136</v>
      </c>
      <c r="Z26" s="68">
        <f t="array" ref="Z26:AF26">Days+DATE(CalYear,MONTH($Z$19),1)-WEEKDAY(DATE(CalYear,MONTH($Z$19),1),(WeekStart="Monday")+1)+$AG24*7-6</f>
        <v>45165</v>
      </c>
      <c r="AA26" s="68">
        <v>45166</v>
      </c>
      <c r="AB26" s="68">
        <v>45167</v>
      </c>
      <c r="AC26" s="57">
        <v>45168</v>
      </c>
      <c r="AD26" s="57">
        <v>45169</v>
      </c>
      <c r="AE26" s="57">
        <v>45170</v>
      </c>
      <c r="AF26" s="57">
        <v>45171</v>
      </c>
    </row>
    <row r="27" spans="1:33" x14ac:dyDescent="0.35">
      <c r="B27" s="67">
        <f t="array" ref="B27:H27">Days+DATE(CalYear,MONTH($B$19),1)-WEEKDAY(DATE(CalYear,MONTH($B$19),1),(WeekStart="Monday")+1)+$AG25*7-6</f>
        <v>45081</v>
      </c>
      <c r="C27" s="67">
        <v>45082</v>
      </c>
      <c r="D27" s="56">
        <v>45083</v>
      </c>
      <c r="E27" s="56">
        <v>45084</v>
      </c>
      <c r="F27" s="56">
        <v>45085</v>
      </c>
      <c r="G27" s="56">
        <v>45086</v>
      </c>
      <c r="H27" s="56">
        <v>45087</v>
      </c>
      <c r="J27" s="56">
        <f t="array" ref="J27:P27">Days+DATE(CalYear,MONTH($J$19),1)-WEEKDAY(DATE(CalYear,MONTH($J$19),1),(WeekStart="Monday")+1)+$AG25*7-6</f>
        <v>45109</v>
      </c>
      <c r="K27" s="56">
        <v>45110</v>
      </c>
      <c r="L27" s="56">
        <v>45111</v>
      </c>
      <c r="M27" s="56">
        <v>45112</v>
      </c>
      <c r="N27" s="56">
        <v>45113</v>
      </c>
      <c r="O27" s="56">
        <v>45114</v>
      </c>
      <c r="P27" s="56">
        <v>45115</v>
      </c>
      <c r="R27" s="56">
        <f t="array" ref="R27:X27">Days+DATE(CalYear,MONTH($R$19),1)-WEEKDAY(DATE(CalYear,MONTH($R$19),1),(WeekStart="Monday")+1)+$AG25*7-6</f>
        <v>45137</v>
      </c>
      <c r="S27" s="56">
        <v>45138</v>
      </c>
      <c r="T27" s="56">
        <v>45139</v>
      </c>
      <c r="U27" s="56">
        <v>45140</v>
      </c>
      <c r="V27" s="56">
        <v>45141</v>
      </c>
      <c r="W27" s="56">
        <v>45142</v>
      </c>
      <c r="X27" s="56">
        <v>45143</v>
      </c>
      <c r="Z27" s="56">
        <f t="array" ref="Z27:AF27">Days+DATE(CalYear,MONTH($Z$19),1)-WEEKDAY(DATE(CalYear,MONTH($Z$19),1),(WeekStart="Monday")+1)+$AG25*7-6</f>
        <v>45172</v>
      </c>
      <c r="AA27" s="56">
        <v>45173</v>
      </c>
      <c r="AB27" s="56">
        <v>45174</v>
      </c>
      <c r="AC27" s="56">
        <v>45175</v>
      </c>
      <c r="AD27" s="56">
        <v>45176</v>
      </c>
      <c r="AE27" s="56">
        <v>45177</v>
      </c>
      <c r="AF27" s="56">
        <v>45178</v>
      </c>
    </row>
    <row r="28" spans="1:33" s="24" customFormat="1" ht="24" customHeight="1" x14ac:dyDescent="0.35">
      <c r="A28" s="44" t="s">
        <v>50</v>
      </c>
      <c r="B28"/>
      <c r="C28"/>
      <c r="D28"/>
      <c r="E28"/>
      <c r="F28"/>
      <c r="G28"/>
      <c r="H28"/>
      <c r="I28"/>
      <c r="J28"/>
      <c r="K28"/>
      <c r="L28"/>
      <c r="M28"/>
      <c r="N28"/>
      <c r="O28"/>
      <c r="P28"/>
      <c r="Q28"/>
      <c r="R28"/>
      <c r="S28"/>
      <c r="T28"/>
      <c r="U28"/>
      <c r="V28"/>
      <c r="W28"/>
      <c r="X28"/>
      <c r="Y28"/>
      <c r="Z28"/>
      <c r="AA28"/>
      <c r="AB28"/>
      <c r="AC28"/>
      <c r="AD28"/>
      <c r="AE28"/>
      <c r="AF28"/>
      <c r="AG28" s="50"/>
    </row>
    <row r="29" spans="1:33" s="2" customFormat="1" ht="21" customHeight="1" x14ac:dyDescent="0.35">
      <c r="A29" s="45" t="s">
        <v>51</v>
      </c>
      <c r="B29" s="89">
        <f>DATE(CalYear,9,1)</f>
        <v>45170</v>
      </c>
      <c r="C29" s="90"/>
      <c r="D29" s="90"/>
      <c r="E29" s="90"/>
      <c r="F29" s="90"/>
      <c r="G29" s="90"/>
      <c r="H29" s="90"/>
      <c r="I29"/>
      <c r="J29" s="89">
        <f>DATE(CalYear,10,1)</f>
        <v>45200</v>
      </c>
      <c r="K29" s="90"/>
      <c r="L29" s="90"/>
      <c r="M29" s="90"/>
      <c r="N29" s="90"/>
      <c r="O29" s="90"/>
      <c r="P29" s="90"/>
      <c r="Q29"/>
      <c r="R29" s="89">
        <f>DATE(CalYear,11,1)</f>
        <v>45231</v>
      </c>
      <c r="S29" s="90"/>
      <c r="T29" s="90"/>
      <c r="U29" s="90"/>
      <c r="V29" s="90"/>
      <c r="W29" s="90"/>
      <c r="X29" s="90"/>
      <c r="Y29"/>
      <c r="Z29" s="89">
        <f>DATE(CalYear,12,1)</f>
        <v>45261</v>
      </c>
      <c r="AA29" s="90"/>
      <c r="AB29" s="90"/>
      <c r="AC29" s="90"/>
      <c r="AD29" s="90"/>
      <c r="AE29" s="90"/>
      <c r="AF29" s="90"/>
      <c r="AG29" s="51">
        <v>1</v>
      </c>
    </row>
    <row r="30" spans="1:33" ht="15" thickBot="1" x14ac:dyDescent="0.4">
      <c r="B30" s="104" t="str">
        <f>UPPER(TEXT(B29,"MMMM"))</f>
        <v>SEPTEMBER</v>
      </c>
      <c r="C30" s="104"/>
      <c r="D30" s="104"/>
      <c r="E30" s="104"/>
      <c r="F30" s="104"/>
      <c r="G30" s="104"/>
      <c r="H30" s="104"/>
      <c r="I30" s="24"/>
      <c r="J30" s="104" t="str">
        <f>UPPER(TEXT(J29,"MMMM"))</f>
        <v>OCTOBER</v>
      </c>
      <c r="K30" s="104"/>
      <c r="L30" s="104"/>
      <c r="M30" s="104"/>
      <c r="N30" s="104"/>
      <c r="O30" s="104"/>
      <c r="P30" s="104"/>
      <c r="Q30" s="24"/>
      <c r="R30" s="104" t="str">
        <f>UPPER(TEXT(R29,"MMMM"))</f>
        <v>NOVEMBER</v>
      </c>
      <c r="S30" s="104"/>
      <c r="T30" s="104"/>
      <c r="U30" s="104"/>
      <c r="V30" s="104"/>
      <c r="W30" s="104"/>
      <c r="X30" s="104"/>
      <c r="Y30" s="24"/>
      <c r="Z30" s="103" t="str">
        <f>UPPER(TEXT(Z29,"MMMM"))</f>
        <v>DECEMBER</v>
      </c>
      <c r="AA30" s="103"/>
      <c r="AB30" s="103"/>
      <c r="AC30" s="103"/>
      <c r="AD30" s="103"/>
      <c r="AE30" s="103"/>
      <c r="AF30" s="103"/>
      <c r="AG30" s="47">
        <v>2</v>
      </c>
    </row>
    <row r="31" spans="1:33" ht="15" thickTop="1" x14ac:dyDescent="0.35">
      <c r="B31" s="61" t="s">
        <v>110</v>
      </c>
      <c r="C31" s="61" t="s">
        <v>111</v>
      </c>
      <c r="D31" s="61" t="s">
        <v>112</v>
      </c>
      <c r="E31" s="61" t="s">
        <v>113</v>
      </c>
      <c r="F31" s="61" t="s">
        <v>112</v>
      </c>
      <c r="G31" s="61" t="s">
        <v>114</v>
      </c>
      <c r="H31" s="61" t="s">
        <v>110</v>
      </c>
      <c r="I31" s="54"/>
      <c r="J31" s="61" t="s">
        <v>110</v>
      </c>
      <c r="K31" s="61" t="s">
        <v>111</v>
      </c>
      <c r="L31" s="61" t="s">
        <v>112</v>
      </c>
      <c r="M31" s="61" t="s">
        <v>113</v>
      </c>
      <c r="N31" s="61" t="s">
        <v>112</v>
      </c>
      <c r="O31" s="61" t="s">
        <v>114</v>
      </c>
      <c r="P31" s="61" t="s">
        <v>110</v>
      </c>
      <c r="Q31" s="54"/>
      <c r="R31" s="61" t="s">
        <v>110</v>
      </c>
      <c r="S31" s="61" t="s">
        <v>111</v>
      </c>
      <c r="T31" s="61" t="s">
        <v>112</v>
      </c>
      <c r="U31" s="61" t="s">
        <v>113</v>
      </c>
      <c r="V31" s="61" t="s">
        <v>112</v>
      </c>
      <c r="W31" s="61" t="s">
        <v>114</v>
      </c>
      <c r="X31" s="61" t="s">
        <v>110</v>
      </c>
      <c r="Y31" s="54"/>
      <c r="Z31" s="61" t="s">
        <v>110</v>
      </c>
      <c r="AA31" s="61" t="s">
        <v>111</v>
      </c>
      <c r="AB31" s="61" t="s">
        <v>112</v>
      </c>
      <c r="AC31" s="61" t="s">
        <v>113</v>
      </c>
      <c r="AD31" s="61" t="s">
        <v>112</v>
      </c>
      <c r="AE31" s="61" t="s">
        <v>114</v>
      </c>
      <c r="AF31" s="61" t="s">
        <v>110</v>
      </c>
      <c r="AG31" s="47">
        <v>3</v>
      </c>
    </row>
    <row r="32" spans="1:33" x14ac:dyDescent="0.35">
      <c r="B32" s="55">
        <f t="array" ref="B32:H32">Days+DATE(CalYear,MONTH($B$29),1)-WEEKDAY(DATE(CalYear,MONTH($B$29),1),(WeekStart="Monday")+1)+$AG29*7-6</f>
        <v>45165</v>
      </c>
      <c r="C32" s="55">
        <v>45166</v>
      </c>
      <c r="D32" s="55">
        <v>45167</v>
      </c>
      <c r="E32" s="62">
        <v>45168</v>
      </c>
      <c r="F32" s="62">
        <v>45169</v>
      </c>
      <c r="G32" s="62">
        <v>45170</v>
      </c>
      <c r="H32" s="62">
        <v>45171</v>
      </c>
      <c r="I32" s="2"/>
      <c r="J32" s="55">
        <f t="array" ref="J32:P32">Days+DATE(CalYear,MONTH($J$29),1)-WEEKDAY(DATE(CalYear,MONTH($J$29),1),(WeekStart="Monday")+1)+$AG29*7-6</f>
        <v>45200</v>
      </c>
      <c r="K32" s="55">
        <v>45201</v>
      </c>
      <c r="L32" s="55">
        <v>45202</v>
      </c>
      <c r="M32" s="55">
        <v>45203</v>
      </c>
      <c r="N32" s="55">
        <v>45204</v>
      </c>
      <c r="O32" s="62">
        <v>45205</v>
      </c>
      <c r="P32" s="62">
        <v>45206</v>
      </c>
      <c r="Q32" s="2"/>
      <c r="R32" s="55">
        <f t="array" ref="R32:X32">Days+DATE(CalYear,MONTH($R$29),1)-WEEKDAY(DATE(CalYear,MONTH($R$29),1),(WeekStart="Monday")+1)+$AG29*7-6</f>
        <v>45228</v>
      </c>
      <c r="S32" s="62">
        <v>45229</v>
      </c>
      <c r="T32" s="62">
        <v>45230</v>
      </c>
      <c r="U32" s="62">
        <v>45231</v>
      </c>
      <c r="V32" s="62">
        <v>45232</v>
      </c>
      <c r="W32" s="73">
        <v>45233</v>
      </c>
      <c r="X32" s="62">
        <v>45234</v>
      </c>
      <c r="Y32" s="2"/>
      <c r="Z32" s="55">
        <f t="array" ref="Z32:AF32">Days+DATE(CalYear,MONTH($Z$29),1)-WEEKDAY(DATE(CalYear,MONTH($Z$29),1),(WeekStart="Monday")+1)+$AG29*7-6</f>
        <v>45256</v>
      </c>
      <c r="AA32" s="55">
        <v>45257</v>
      </c>
      <c r="AB32" s="55">
        <v>45258</v>
      </c>
      <c r="AC32" s="62">
        <v>45259</v>
      </c>
      <c r="AD32" s="62">
        <v>45260</v>
      </c>
      <c r="AE32" s="77">
        <v>45261</v>
      </c>
      <c r="AF32" s="62">
        <v>45262</v>
      </c>
      <c r="AG32" s="47">
        <v>4</v>
      </c>
    </row>
    <row r="33" spans="2:33" x14ac:dyDescent="0.35">
      <c r="B33" s="67">
        <f t="array" ref="B33:H33">Days+DATE(CalYear,MONTH($B$29),1)-WEEKDAY(DATE(CalYear,MONTH($B$29),1),(WeekStart="Monday")+1)+$AG30*7-6</f>
        <v>45172</v>
      </c>
      <c r="C33" s="67">
        <v>45173</v>
      </c>
      <c r="D33" s="67">
        <v>45174</v>
      </c>
      <c r="E33" s="67">
        <v>45175</v>
      </c>
      <c r="F33" s="67">
        <v>45176</v>
      </c>
      <c r="G33" s="72">
        <v>45177</v>
      </c>
      <c r="H33" s="67">
        <v>45178</v>
      </c>
      <c r="J33" s="67">
        <f t="array" ref="J33:P33">Days+DATE(CalYear,MONTH($J$29),1)-WEEKDAY(DATE(CalYear,MONTH($J$29),1),(WeekStart="Monday")+1)+$AG30*7-6</f>
        <v>45207</v>
      </c>
      <c r="K33" s="67">
        <v>45208</v>
      </c>
      <c r="L33" s="67">
        <v>45209</v>
      </c>
      <c r="M33" s="67">
        <v>45210</v>
      </c>
      <c r="N33" s="67">
        <v>45211</v>
      </c>
      <c r="O33" s="72">
        <v>45212</v>
      </c>
      <c r="P33" s="67">
        <v>45213</v>
      </c>
      <c r="R33" s="67">
        <f t="array" ref="R33:X33">Days+DATE(CalYear,MONTH($R$29),1)-WEEKDAY(DATE(CalYear,MONTH($R$29),1),(WeekStart="Monday")+1)+$AG30*7-6</f>
        <v>45235</v>
      </c>
      <c r="S33" s="67">
        <v>45236</v>
      </c>
      <c r="T33" s="67">
        <v>45237</v>
      </c>
      <c r="U33" s="71">
        <v>45238</v>
      </c>
      <c r="V33" s="67">
        <v>45239</v>
      </c>
      <c r="W33" s="79">
        <v>45240</v>
      </c>
      <c r="X33" s="67">
        <v>45241</v>
      </c>
      <c r="Z33" s="67">
        <f t="array" ref="Z33:AF33">Days+DATE(CalYear,MONTH($Z$29),1)-WEEKDAY(DATE(CalYear,MONTH($Z$29),1),(WeekStart="Monday")+1)+$AG30*7-6</f>
        <v>45263</v>
      </c>
      <c r="AA33" s="67">
        <v>45264</v>
      </c>
      <c r="AB33" s="67">
        <v>45265</v>
      </c>
      <c r="AC33" s="79">
        <v>45266</v>
      </c>
      <c r="AD33" s="67">
        <v>45267</v>
      </c>
      <c r="AE33" s="72">
        <v>45268</v>
      </c>
      <c r="AF33" s="67">
        <v>45269</v>
      </c>
      <c r="AG33" s="47">
        <v>5</v>
      </c>
    </row>
    <row r="34" spans="2:33" x14ac:dyDescent="0.35">
      <c r="B34" s="68">
        <f t="array" ref="B34:H34">Days+DATE(CalYear,MONTH($B$29),1)-WEEKDAY(DATE(CalYear,MONTH($B$29),1),(WeekStart="Monday")+1)+$AG31*7-6</f>
        <v>45179</v>
      </c>
      <c r="C34" s="68">
        <v>45180</v>
      </c>
      <c r="D34" s="68">
        <v>45181</v>
      </c>
      <c r="E34" s="71">
        <v>45182</v>
      </c>
      <c r="F34" s="68">
        <v>45183</v>
      </c>
      <c r="G34" s="68">
        <v>45184</v>
      </c>
      <c r="H34" s="68">
        <v>45185</v>
      </c>
      <c r="J34" s="68">
        <f t="array" ref="J34:P34">Days+DATE(CalYear,MONTH($J$29),1)-WEEKDAY(DATE(CalYear,MONTH($J$29),1),(WeekStart="Monday")+1)+$AG31*7-6</f>
        <v>45214</v>
      </c>
      <c r="K34" s="68">
        <v>45215</v>
      </c>
      <c r="L34" s="68">
        <v>45216</v>
      </c>
      <c r="M34" s="71">
        <v>45217</v>
      </c>
      <c r="N34" s="68">
        <v>45218</v>
      </c>
      <c r="O34" s="68">
        <v>45219</v>
      </c>
      <c r="P34" s="68">
        <v>45220</v>
      </c>
      <c r="R34" s="68">
        <f t="array" ref="R34:X34">Days+DATE(CalYear,MONTH($R$29),1)-WEEKDAY(DATE(CalYear,MONTH($R$29),1),(WeekStart="Monday")+1)+$AG31*7-6</f>
        <v>45242</v>
      </c>
      <c r="S34" s="68">
        <v>45243</v>
      </c>
      <c r="T34" s="68">
        <v>45244</v>
      </c>
      <c r="U34" s="68">
        <v>45245</v>
      </c>
      <c r="V34" s="68">
        <v>45246</v>
      </c>
      <c r="W34" s="72">
        <v>45247</v>
      </c>
      <c r="X34" s="68">
        <v>45248</v>
      </c>
      <c r="Z34" s="68">
        <f t="array" ref="Z34:AF34">Days+DATE(CalYear,MONTH($Z$29),1)-WEEKDAY(DATE(CalYear,MONTH($Z$29),1),(WeekStart="Monday")+1)+$AG31*7-6</f>
        <v>45270</v>
      </c>
      <c r="AA34" s="68">
        <v>45271</v>
      </c>
      <c r="AB34" s="68">
        <v>45272</v>
      </c>
      <c r="AC34" s="71">
        <v>45273</v>
      </c>
      <c r="AD34" s="68">
        <v>45274</v>
      </c>
      <c r="AE34" s="78">
        <v>45275</v>
      </c>
      <c r="AF34" s="68">
        <v>45276</v>
      </c>
      <c r="AG34" s="47">
        <v>6</v>
      </c>
    </row>
    <row r="35" spans="2:33" x14ac:dyDescent="0.35">
      <c r="B35" s="67">
        <f t="array" ref="B35:H35">Days+DATE(CalYear,MONTH($B$29),1)-WEEKDAY(DATE(CalYear,MONTH($B$29),1),(WeekStart="Monday")+1)+$AG32*7-6</f>
        <v>45186</v>
      </c>
      <c r="C35" s="67">
        <v>45187</v>
      </c>
      <c r="D35" s="67">
        <v>45188</v>
      </c>
      <c r="E35" s="67">
        <v>45189</v>
      </c>
      <c r="F35" s="67">
        <v>45190</v>
      </c>
      <c r="G35" s="72">
        <v>45191</v>
      </c>
      <c r="H35" s="67">
        <v>45192</v>
      </c>
      <c r="J35" s="67">
        <f t="array" ref="J35:P35">Days+DATE(CalYear,MONTH($J$29),1)-WEEKDAY(DATE(CalYear,MONTH($J$29),1),(WeekStart="Monday")+1)+$AG32*7-6</f>
        <v>45221</v>
      </c>
      <c r="K35" s="67">
        <v>45222</v>
      </c>
      <c r="L35" s="67">
        <v>45223</v>
      </c>
      <c r="M35" s="67">
        <v>45224</v>
      </c>
      <c r="N35" s="67">
        <v>45225</v>
      </c>
      <c r="O35" s="72">
        <v>45226</v>
      </c>
      <c r="P35" s="67">
        <v>45227</v>
      </c>
      <c r="R35" s="67">
        <f t="array" ref="R35:X35">Days+DATE(CalYear,MONTH($R$29),1)-WEEKDAY(DATE(CalYear,MONTH($R$29),1),(WeekStart="Monday")+1)+$AG32*7-6</f>
        <v>45249</v>
      </c>
      <c r="S35" s="67">
        <v>45250</v>
      </c>
      <c r="T35" s="67">
        <v>45251</v>
      </c>
      <c r="U35" s="71">
        <v>45252</v>
      </c>
      <c r="V35" s="67">
        <v>45253</v>
      </c>
      <c r="W35" s="79">
        <v>45254</v>
      </c>
      <c r="X35" s="67">
        <v>45255</v>
      </c>
      <c r="Z35" s="67">
        <f t="array" ref="Z35:AF35">Days+DATE(CalYear,MONTH($Z$29),1)-WEEKDAY(DATE(CalYear,MONTH($Z$29),1),(WeekStart="Monday")+1)+$AG32*7-6</f>
        <v>45277</v>
      </c>
      <c r="AA35" s="67">
        <v>45278</v>
      </c>
      <c r="AB35" s="67">
        <v>45279</v>
      </c>
      <c r="AC35" s="79">
        <v>45280</v>
      </c>
      <c r="AD35" s="67">
        <v>45281</v>
      </c>
      <c r="AE35" s="72">
        <v>45282</v>
      </c>
      <c r="AF35" s="67">
        <v>45283</v>
      </c>
    </row>
    <row r="36" spans="2:33" x14ac:dyDescent="0.35">
      <c r="B36" s="68">
        <f t="array" ref="B36:H36">Days+DATE(CalYear,MONTH($B$29),1)-WEEKDAY(DATE(CalYear,MONTH($B$29),1),(WeekStart="Monday")+1)+$AG33*7-6</f>
        <v>45193</v>
      </c>
      <c r="C36" s="68">
        <v>45194</v>
      </c>
      <c r="D36" s="68">
        <v>45195</v>
      </c>
      <c r="E36" s="71">
        <v>45196</v>
      </c>
      <c r="F36" s="68">
        <v>45197</v>
      </c>
      <c r="G36" s="57">
        <v>45198</v>
      </c>
      <c r="H36" s="57">
        <v>45199</v>
      </c>
      <c r="J36" s="68">
        <f t="array" ref="J36:P36">Days+DATE(CalYear,MONTH($J$29),1)-WEEKDAY(DATE(CalYear,MONTH($J$29),1),(WeekStart="Monday")+1)+$AG33*7-6</f>
        <v>45228</v>
      </c>
      <c r="K36" s="68">
        <v>45229</v>
      </c>
      <c r="L36" s="68">
        <v>45230</v>
      </c>
      <c r="M36" s="71">
        <v>45231</v>
      </c>
      <c r="N36" s="68">
        <v>45232</v>
      </c>
      <c r="O36" s="78">
        <v>45233</v>
      </c>
      <c r="P36" s="68">
        <v>45234</v>
      </c>
      <c r="R36" s="68">
        <f t="array" ref="R36:X36">Days+DATE(CalYear,MONTH($R$29),1)-WEEKDAY(DATE(CalYear,MONTH($R$29),1),(WeekStart="Monday")+1)+$AG33*7-6</f>
        <v>45256</v>
      </c>
      <c r="S36" s="68">
        <v>45257</v>
      </c>
      <c r="T36" s="68">
        <v>45258</v>
      </c>
      <c r="U36" s="57">
        <v>45259</v>
      </c>
      <c r="V36" s="57">
        <v>45260</v>
      </c>
      <c r="W36" s="57">
        <v>45261</v>
      </c>
      <c r="X36" s="57">
        <v>45262</v>
      </c>
      <c r="Z36" s="68">
        <f t="array" ref="Z36:AF36">Days+DATE(CalYear,MONTH($Z$29),1)-WEEKDAY(DATE(CalYear,MONTH($Z$29),1),(WeekStart="Monday")+1)+$AG33*7-6</f>
        <v>45284</v>
      </c>
      <c r="AA36" s="68">
        <v>45285</v>
      </c>
      <c r="AB36" s="68">
        <v>45286</v>
      </c>
      <c r="AC36" s="71">
        <v>45287</v>
      </c>
      <c r="AD36" s="68">
        <v>45288</v>
      </c>
      <c r="AE36" s="68">
        <v>45289</v>
      </c>
      <c r="AF36" s="57">
        <v>45290</v>
      </c>
    </row>
    <row r="37" spans="2:33" x14ac:dyDescent="0.35">
      <c r="B37" s="56">
        <f t="array" ref="B37:H37">Days+DATE(CalYear,MONTH($B$29),1)-WEEKDAY(DATE(CalYear,MONTH($B$29),1),(WeekStart="Monday")+1)+$AG34*7-6</f>
        <v>45200</v>
      </c>
      <c r="C37" s="56">
        <v>45201</v>
      </c>
      <c r="D37" s="56">
        <v>45202</v>
      </c>
      <c r="E37" s="56">
        <v>45203</v>
      </c>
      <c r="F37" s="56">
        <v>45204</v>
      </c>
      <c r="G37" s="56">
        <v>45205</v>
      </c>
      <c r="H37" s="56">
        <v>45206</v>
      </c>
      <c r="J37" s="67">
        <f t="array" ref="J37:P37">Days+DATE(CalYear,MONTH($J$29),1)-WEEKDAY(DATE(CalYear,MONTH($J$29),1),(WeekStart="Monday")+1)+$AG34*7-6</f>
        <v>45235</v>
      </c>
      <c r="K37" s="56">
        <v>45236</v>
      </c>
      <c r="L37" s="56">
        <v>45237</v>
      </c>
      <c r="M37" s="56">
        <v>45238</v>
      </c>
      <c r="N37" s="56">
        <v>45239</v>
      </c>
      <c r="O37" s="56">
        <v>45240</v>
      </c>
      <c r="P37" s="56">
        <v>45241</v>
      </c>
      <c r="R37" s="56">
        <f t="array" ref="R37:X37">Days+DATE(CalYear,MONTH($R$29),1)-WEEKDAY(DATE(CalYear,MONTH($R$29),1),(WeekStart="Monday")+1)+$AG34*7-6</f>
        <v>45263</v>
      </c>
      <c r="S37" s="56">
        <v>45264</v>
      </c>
      <c r="T37" s="56">
        <v>45265</v>
      </c>
      <c r="U37" s="56">
        <v>45266</v>
      </c>
      <c r="V37" s="56">
        <v>45267</v>
      </c>
      <c r="W37" s="56">
        <v>45268</v>
      </c>
      <c r="X37" s="56">
        <v>45269</v>
      </c>
      <c r="Z37" s="56">
        <f t="array" ref="Z37:AF37">Days+DATE(CalYear,MONTH($Z$29),1)-WEEKDAY(DATE(CalYear,MONTH($Z$29),1),(WeekStart="Monday")+1)+$AG34*7-6</f>
        <v>45291</v>
      </c>
      <c r="AA37" s="56">
        <v>45292</v>
      </c>
      <c r="AB37" s="56">
        <v>45293</v>
      </c>
      <c r="AC37" s="56">
        <v>45294</v>
      </c>
      <c r="AD37" s="56">
        <v>45295</v>
      </c>
      <c r="AE37" s="56">
        <v>45296</v>
      </c>
      <c r="AF37" s="56">
        <v>45297</v>
      </c>
    </row>
  </sheetData>
  <mergeCells count="32">
    <mergeCell ref="Z30:AF30"/>
    <mergeCell ref="R30:X30"/>
    <mergeCell ref="J30:P30"/>
    <mergeCell ref="B30:H30"/>
    <mergeCell ref="J10:P10"/>
    <mergeCell ref="R10:X10"/>
    <mergeCell ref="Z10:AF10"/>
    <mergeCell ref="B20:H20"/>
    <mergeCell ref="J20:P20"/>
    <mergeCell ref="R20:X20"/>
    <mergeCell ref="Z20:AF20"/>
    <mergeCell ref="Z19:AF19"/>
    <mergeCell ref="R19:X19"/>
    <mergeCell ref="J19:P19"/>
    <mergeCell ref="B19:H19"/>
    <mergeCell ref="B29:H29"/>
    <mergeCell ref="J29:P29"/>
    <mergeCell ref="R29:X29"/>
    <mergeCell ref="Z29:AF29"/>
    <mergeCell ref="B5:H5"/>
    <mergeCell ref="B6:H6"/>
    <mergeCell ref="R4:AF8"/>
    <mergeCell ref="B10:H10"/>
    <mergeCell ref="B4:H4"/>
    <mergeCell ref="R2:X3"/>
    <mergeCell ref="M4:O4"/>
    <mergeCell ref="Z9:AF9"/>
    <mergeCell ref="B9:H9"/>
    <mergeCell ref="J9:P9"/>
    <mergeCell ref="R9:X9"/>
    <mergeCell ref="AD2:AE2"/>
    <mergeCell ref="AB2:AC2"/>
  </mergeCells>
  <conditionalFormatting sqref="B12:H12">
    <cfRule type="expression" dxfId="47" priority="38">
      <formula>DAY(B12)&gt;7</formula>
    </cfRule>
  </conditionalFormatting>
  <conditionalFormatting sqref="J12:P12">
    <cfRule type="expression" dxfId="46" priority="36">
      <formula>DAY(J12)&gt;7</formula>
    </cfRule>
  </conditionalFormatting>
  <conditionalFormatting sqref="R12:X12">
    <cfRule type="expression" dxfId="45" priority="35">
      <formula>DAY(R12)&gt;7</formula>
    </cfRule>
  </conditionalFormatting>
  <conditionalFormatting sqref="Z12:AF12">
    <cfRule type="expression" dxfId="44" priority="34">
      <formula>DAY(Z12)&gt;7</formula>
    </cfRule>
  </conditionalFormatting>
  <conditionalFormatting sqref="Z22:AF22">
    <cfRule type="expression" dxfId="43" priority="33">
      <formula>DAY(Z22)&gt;7</formula>
    </cfRule>
  </conditionalFormatting>
  <conditionalFormatting sqref="R22:X22">
    <cfRule type="expression" dxfId="42" priority="32">
      <formula>DAY(R22)&gt;7</formula>
    </cfRule>
  </conditionalFormatting>
  <conditionalFormatting sqref="J22:P22">
    <cfRule type="expression" dxfId="41" priority="31">
      <formula>DAY(J22)&gt;7</formula>
    </cfRule>
  </conditionalFormatting>
  <conditionalFormatting sqref="B22:H22">
    <cfRule type="expression" dxfId="40" priority="30">
      <formula>DAY(B22)&gt;7</formula>
    </cfRule>
  </conditionalFormatting>
  <conditionalFormatting sqref="B32:H32">
    <cfRule type="expression" dxfId="39" priority="29">
      <formula>DAY(B32)&gt;7</formula>
    </cfRule>
  </conditionalFormatting>
  <conditionalFormatting sqref="J32:P32">
    <cfRule type="expression" dxfId="38" priority="28">
      <formula>DAY(J32)&gt;7</formula>
    </cfRule>
  </conditionalFormatting>
  <conditionalFormatting sqref="R32:X32">
    <cfRule type="expression" dxfId="37" priority="27">
      <formula>DAY(R32)&gt;7</formula>
    </cfRule>
  </conditionalFormatting>
  <conditionalFormatting sqref="Z32:AF32">
    <cfRule type="expression" dxfId="36" priority="26">
      <formula>DAY(Z32)&gt;7</formula>
    </cfRule>
  </conditionalFormatting>
  <conditionalFormatting sqref="B16:H17">
    <cfRule type="expression" dxfId="35" priority="12">
      <formula>DAY(B16)&lt;15</formula>
    </cfRule>
  </conditionalFormatting>
  <conditionalFormatting sqref="J16:P17">
    <cfRule type="expression" dxfId="34" priority="11">
      <formula>DAY(J16)&lt;15</formula>
    </cfRule>
  </conditionalFormatting>
  <conditionalFormatting sqref="R16:X17">
    <cfRule type="expression" dxfId="33" priority="10">
      <formula>DAY(R16)&lt;15</formula>
    </cfRule>
  </conditionalFormatting>
  <conditionalFormatting sqref="Z16:AF17">
    <cfRule type="expression" dxfId="32" priority="9">
      <formula>DAY(Z16)&lt;15</formula>
    </cfRule>
  </conditionalFormatting>
  <conditionalFormatting sqref="Z26:AF27">
    <cfRule type="expression" dxfId="31" priority="8">
      <formula>DAY(Z26)&lt;15</formula>
    </cfRule>
  </conditionalFormatting>
  <conditionalFormatting sqref="R26:X27">
    <cfRule type="expression" dxfId="30" priority="7">
      <formula>DAY(R26)&lt;15</formula>
    </cfRule>
  </conditionalFormatting>
  <conditionalFormatting sqref="J26:P27">
    <cfRule type="expression" dxfId="29" priority="6">
      <formula>DAY(J26)&lt;15</formula>
    </cfRule>
  </conditionalFormatting>
  <conditionalFormatting sqref="B26:H27">
    <cfRule type="expression" dxfId="28" priority="5">
      <formula>DAY(B26)&lt;15</formula>
    </cfRule>
  </conditionalFormatting>
  <conditionalFormatting sqref="B36:H37">
    <cfRule type="expression" dxfId="27" priority="4">
      <formula>DAY(B36)&lt;15</formula>
    </cfRule>
  </conditionalFormatting>
  <conditionalFormatting sqref="J36:P37">
    <cfRule type="expression" dxfId="26" priority="3">
      <formula>DAY(J36)&lt;15</formula>
    </cfRule>
  </conditionalFormatting>
  <conditionalFormatting sqref="R36:X37">
    <cfRule type="expression" dxfId="25" priority="2">
      <formula>DAY(R36)&lt;15</formula>
    </cfRule>
  </conditionalFormatting>
  <conditionalFormatting sqref="Z36:AF37">
    <cfRule type="expression" dxfId="24" priority="1">
      <formula>DAY(Z36)&lt;15</formula>
    </cfRule>
  </conditionalFormatting>
  <dataValidations count="1">
    <dataValidation type="list" errorStyle="warning" allowBlank="1" showInputMessage="1" showErrorMessage="1" error="Select Week Start day from the list in this cell. Select CANCEL, then press ALT+DOWN ARROW for options, then DOWN ARROW and ENTER to make selection" sqref="M4:O4" xr:uid="{00000000-0002-0000-0000-000000000000}">
      <formula1>"SUNDAY,MONDAY"</formula1>
    </dataValidation>
  </dataValidations>
  <hyperlinks>
    <hyperlink ref="AD2:AE2" location="January!A1" tooltip="Navigation link to January worksheet" display="January" xr:uid="{49F21288-0363-48AF-8127-A8B81AB78F05}"/>
    <hyperlink ref="AB2:AC2" location="Holidays!A1" tooltip="Navigation link to Holidays worksheet" display="Holidays" xr:uid="{290A719D-7A39-490F-8816-B4424163743C}"/>
  </hyperlinks>
  <printOptions horizontalCentered="1"/>
  <pageMargins left="0.4" right="0.4" top="0.4" bottom="0.4" header="0.3" footer="0.3"/>
  <pageSetup scale="94" orientation="landscape" horizontalDpi="1200"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Spinner 1">
              <controlPr defaultSize="0" print="0" autoPict="0" altText="Use this spinner to change the calendar year">
                <anchor moveWithCells="1">
                  <from>
                    <xdr:col>31</xdr:col>
                    <xdr:colOff>0</xdr:colOff>
                    <xdr:row>6</xdr:row>
                    <xdr:rowOff>69850</xdr:rowOff>
                  </from>
                  <to>
                    <xdr:col>31</xdr:col>
                    <xdr:colOff>152400</xdr:colOff>
                    <xdr:row>7</xdr:row>
                    <xdr:rowOff>19050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4" tint="-0.249977111117893"/>
    <pageSetUpPr autoPageBreaks="0" fitToPage="1"/>
  </sheetPr>
  <dimension ref="A1:H17"/>
  <sheetViews>
    <sheetView showGridLines="0" zoomScaleNormal="10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s>
  <sheetData>
    <row r="1" spans="1:8" ht="15" customHeight="1" x14ac:dyDescent="0.35">
      <c r="A1" s="43" t="s">
        <v>52</v>
      </c>
    </row>
    <row r="2" spans="1:8" ht="30" customHeight="1" thickBot="1" x14ac:dyDescent="0.4">
      <c r="A2" s="43" t="s">
        <v>53</v>
      </c>
      <c r="B2" s="105">
        <f>B9</f>
        <v>44941</v>
      </c>
      <c r="C2" s="105"/>
      <c r="D2" s="105"/>
      <c r="E2" s="27"/>
      <c r="F2" s="27"/>
      <c r="G2" s="52" t="s">
        <v>94</v>
      </c>
      <c r="H2" s="52" t="s">
        <v>105</v>
      </c>
    </row>
    <row r="3" spans="1:8" ht="18" customHeight="1" thickTop="1" x14ac:dyDescent="0.35"/>
    <row r="4" spans="1:8" ht="24" customHeight="1" thickBot="1" x14ac:dyDescent="0.4">
      <c r="A4" s="43" t="s">
        <v>54</v>
      </c>
      <c r="B4" s="5">
        <f>WeekStart</f>
        <v>0</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3" t="s">
        <v>55</v>
      </c>
      <c r="B5" s="8">
        <f t="array" ref="B5:H5">Days+DATE(CalYear,1,1)-WEEKDAY(DATE(CalYear,1,1),(WeekStart="Monday")+1)+1</f>
        <v>44927</v>
      </c>
      <c r="C5" s="9">
        <v>44928</v>
      </c>
      <c r="D5" s="9">
        <v>44929</v>
      </c>
      <c r="E5" s="9">
        <v>44930</v>
      </c>
      <c r="F5" s="9">
        <v>44931</v>
      </c>
      <c r="G5" s="9">
        <v>44932</v>
      </c>
      <c r="H5" s="10">
        <v>44933</v>
      </c>
    </row>
    <row r="6" spans="1:8" ht="58" customHeight="1" x14ac:dyDescent="0.35">
      <c r="A6" s="44"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3" t="s">
        <v>56</v>
      </c>
      <c r="B7" s="11">
        <f t="array" ref="B7:H7">Days+DATE(CalYear,1,1)-WEEKDAY(DATE(CalYear,1,1),(WeekStart="Monday")+1)+8</f>
        <v>44934</v>
      </c>
      <c r="C7" s="12">
        <v>44935</v>
      </c>
      <c r="D7" s="12">
        <v>44936</v>
      </c>
      <c r="E7" s="12">
        <v>44937</v>
      </c>
      <c r="F7" s="12">
        <v>44938</v>
      </c>
      <c r="G7" s="12">
        <v>44939</v>
      </c>
      <c r="H7" s="13">
        <v>44940</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Days+DATE(CalYear,1,1)-WEEKDAY(DATE(CalYear,1,1),(WeekStart="Monday")+1)+15</f>
        <v>44941</v>
      </c>
      <c r="C9" s="15">
        <v>44942</v>
      </c>
      <c r="D9" s="15">
        <v>44943</v>
      </c>
      <c r="E9" s="15">
        <v>44944</v>
      </c>
      <c r="F9" s="15">
        <v>44945</v>
      </c>
      <c r="G9" s="15">
        <v>44946</v>
      </c>
      <c r="H9" s="16">
        <v>44947</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Days+DATE(CalYear,1,1)-WEEKDAY(DATE(CalYear,1,1),(WeekStart="Monday")+1)+22</f>
        <v>44948</v>
      </c>
      <c r="C11" s="12">
        <v>44949</v>
      </c>
      <c r="D11" s="12">
        <v>44950</v>
      </c>
      <c r="E11" s="12">
        <v>44951</v>
      </c>
      <c r="F11" s="12">
        <v>44952</v>
      </c>
      <c r="G11" s="12">
        <v>44953</v>
      </c>
      <c r="H11" s="13">
        <v>44954</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Days+DATE(CalYear,1,1)-WEEKDAY(DATE(CalYear,1,1),(WeekStart="Monday")+1)+29</f>
        <v>44955</v>
      </c>
      <c r="C13" s="15">
        <v>44956</v>
      </c>
      <c r="D13" s="15">
        <v>44957</v>
      </c>
      <c r="E13" s="15">
        <v>44958</v>
      </c>
      <c r="F13" s="15">
        <v>44959</v>
      </c>
      <c r="G13" s="15">
        <v>44960</v>
      </c>
      <c r="H13" s="16">
        <v>44961</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Days+DATE(CalYear,1,1)-WEEKDAY(DATE(CalYear,1,1),(WeekStart="Monday")+1)+36</f>
        <v>44962</v>
      </c>
      <c r="C15" s="12">
        <v>44963</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0" t="str">
        <f ca="1">IF(Holidays!$C$6="Martin Luther King, Jr. Day *","* Martin Luther King Jr. Day and Inaguration Day", "")</f>
        <v/>
      </c>
      <c r="C17" s="110"/>
      <c r="D17" s="110"/>
      <c r="E17" s="110"/>
      <c r="F17" s="110"/>
      <c r="G17" s="110"/>
      <c r="H17" s="110"/>
    </row>
  </sheetData>
  <mergeCells count="4">
    <mergeCell ref="B2:D2"/>
    <mergeCell ref="D16:H16"/>
    <mergeCell ref="D15:H15"/>
    <mergeCell ref="B17:H17"/>
  </mergeCells>
  <phoneticPr fontId="1" type="noConversion"/>
  <conditionalFormatting sqref="B13:H13 B15:C15">
    <cfRule type="expression" dxfId="23" priority="2">
      <formula>AND(DAY(B13)&gt;=1,DAY(B13)&lt;=15)</formula>
    </cfRule>
  </conditionalFormatting>
  <conditionalFormatting sqref="B5:G5">
    <cfRule type="expression" dxfId="22" priority="1">
      <formula>DAY(B5)&gt;8</formula>
    </cfRule>
  </conditionalFormatting>
  <hyperlinks>
    <hyperlink ref="H2" location="February!A1" tooltip="Navigation link to February worksheet" display="February" xr:uid="{E041E825-B81E-41AB-9DA5-C6BC0D0F3028}"/>
    <hyperlink ref="G2" location="Settings!A1" tooltip="Navigation link to Settings worksheet" display="Settings" xr:uid="{9FD39211-F920-41B2-AF24-EBABD57FF09D}"/>
  </hyperlinks>
  <printOptions horizontalCentered="1" verticalCentered="1"/>
  <pageMargins left="0.4" right="0.4" top="0.4" bottom="0.4" header="0.3" footer="0.3"/>
  <pageSetup orientation="landscape" r:id="rId1"/>
  <headerFooter alignWithMargins="0"/>
  <customProperties>
    <customPr name="SheetChanged" r:id="rId2"/>
  </customProperties>
  <drawing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3" t="s">
        <v>61</v>
      </c>
    </row>
    <row r="2" spans="1:8" ht="30" customHeight="1" thickBot="1" x14ac:dyDescent="0.4">
      <c r="A2" s="44" t="s">
        <v>62</v>
      </c>
      <c r="B2" s="105">
        <f>B9</f>
        <v>44969</v>
      </c>
      <c r="C2" s="105"/>
      <c r="D2" s="105"/>
      <c r="E2" s="27"/>
      <c r="F2" s="27"/>
      <c r="G2" s="52" t="s">
        <v>106</v>
      </c>
      <c r="H2" s="52" t="s">
        <v>104</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Days+DATE(CalYear,2,1)-WEEKDAY(DATE(CalYear,2,1),(WeekStart="Monday")+1)+1</f>
        <v>44955</v>
      </c>
      <c r="C5" s="9">
        <v>44956</v>
      </c>
      <c r="D5" s="9">
        <v>44957</v>
      </c>
      <c r="E5" s="9">
        <v>44958</v>
      </c>
      <c r="F5" s="9">
        <v>44959</v>
      </c>
      <c r="G5" s="9">
        <v>44960</v>
      </c>
      <c r="H5" s="10">
        <v>44961</v>
      </c>
    </row>
    <row r="6" spans="1:8" ht="58" customHeight="1" x14ac:dyDescent="0.35">
      <c r="A6" s="44"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Days+DATE(CalYear,2,1)-WEEKDAY(DATE(CalYear,2,1),(WeekStart="Monday")+1)+8</f>
        <v>44962</v>
      </c>
      <c r="C7" s="12">
        <v>44963</v>
      </c>
      <c r="D7" s="12">
        <v>44964</v>
      </c>
      <c r="E7" s="12">
        <v>44965</v>
      </c>
      <c r="F7" s="12">
        <v>44966</v>
      </c>
      <c r="G7" s="12">
        <v>44967</v>
      </c>
      <c r="H7" s="13">
        <v>44968</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Days+DATE(CalYear,2,1)-WEEKDAY(DATE(CalYear,2,1),(WeekStart="Monday")+1)+15</f>
        <v>44969</v>
      </c>
      <c r="C9" s="15">
        <v>44970</v>
      </c>
      <c r="D9" s="15">
        <v>44971</v>
      </c>
      <c r="E9" s="15">
        <v>44972</v>
      </c>
      <c r="F9" s="15">
        <v>44973</v>
      </c>
      <c r="G9" s="15">
        <v>44974</v>
      </c>
      <c r="H9" s="16">
        <v>44975</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Days+DATE(CalYear,2,1)-WEEKDAY(DATE(CalYear,2,1),(WeekStart="Monday")+1)+22</f>
        <v>44976</v>
      </c>
      <c r="C11" s="12">
        <v>44977</v>
      </c>
      <c r="D11" s="12">
        <v>44978</v>
      </c>
      <c r="E11" s="12">
        <v>44979</v>
      </c>
      <c r="F11" s="12">
        <v>44980</v>
      </c>
      <c r="G11" s="12">
        <v>44981</v>
      </c>
      <c r="H11" s="13">
        <v>44982</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Days+DATE(CalYear,2,1)-WEEKDAY(DATE(CalYear,2,1),(WeekStart="Monday")+1)+29</f>
        <v>44983</v>
      </c>
      <c r="C13" s="15">
        <v>44984</v>
      </c>
      <c r="D13" s="15">
        <v>44985</v>
      </c>
      <c r="E13" s="15">
        <v>44986</v>
      </c>
      <c r="F13" s="15">
        <v>44987</v>
      </c>
      <c r="G13" s="15">
        <v>44988</v>
      </c>
      <c r="H13" s="16">
        <v>44989</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Days+DATE(CalYear,2,1)-WEEKDAY(DATE(CalYear,2,1),(WeekStart="Monday")+1)+36</f>
        <v>44990</v>
      </c>
      <c r="C15" s="12">
        <v>44991</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21" priority="2">
      <formula>AND(DAY(B13)&gt;=1,DAY(B13)&lt;=15)</formula>
    </cfRule>
  </conditionalFormatting>
  <conditionalFormatting sqref="B5:G5">
    <cfRule type="expression" dxfId="20" priority="1">
      <formula>DAY(B5)&gt;8</formula>
    </cfRule>
  </conditionalFormatting>
  <hyperlinks>
    <hyperlink ref="H2" location="March!A1" tooltip="Navigation link to March worksheet" display="March" xr:uid="{FE9B3EB8-4C2B-40E7-B003-0AE1DA062E5E}"/>
    <hyperlink ref="G2" location="January!A1" tooltip="Navigation link to January worksheet" display="January" xr:uid="{A6917359-B104-406F-8524-7C01B6AD2527}"/>
  </hyperlinks>
  <printOptions horizontalCentered="1" verticalCentered="1"/>
  <pageMargins left="0.4" right="0.4" top="0.4" bottom="0.4" header="0.3" footer="0.3"/>
  <pageSetup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4" t="s">
        <v>63</v>
      </c>
    </row>
    <row r="2" spans="1:8" ht="30" customHeight="1" thickBot="1" x14ac:dyDescent="0.4">
      <c r="A2" s="44" t="s">
        <v>64</v>
      </c>
      <c r="B2" s="105">
        <f>B9</f>
        <v>44997</v>
      </c>
      <c r="C2" s="105"/>
      <c r="D2" s="105"/>
      <c r="E2" s="27"/>
      <c r="F2" s="27"/>
      <c r="G2" s="52" t="s">
        <v>105</v>
      </c>
      <c r="H2" s="52" t="s">
        <v>103</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Days+DATE(CalYear,3,1)-WEEKDAY(DATE(CalYear,3,1),(WeekStart="Monday")+1)+1</f>
        <v>44983</v>
      </c>
      <c r="C5" s="9">
        <v>44984</v>
      </c>
      <c r="D5" s="9">
        <v>44985</v>
      </c>
      <c r="E5" s="9">
        <v>44986</v>
      </c>
      <c r="F5" s="9">
        <v>44987</v>
      </c>
      <c r="G5" s="9">
        <v>44988</v>
      </c>
      <c r="H5" s="10">
        <v>44989</v>
      </c>
    </row>
    <row r="6" spans="1:8" ht="58" customHeight="1" x14ac:dyDescent="0.35">
      <c r="A6" s="44"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Days+DATE(CalYear,3,1)-WEEKDAY(DATE(CalYear,3,1),(WeekStart="Monday")+1)+8</f>
        <v>44990</v>
      </c>
      <c r="C7" s="12">
        <v>44991</v>
      </c>
      <c r="D7" s="12">
        <v>44992</v>
      </c>
      <c r="E7" s="12">
        <v>44993</v>
      </c>
      <c r="F7" s="12">
        <v>44994</v>
      </c>
      <c r="G7" s="12">
        <v>44995</v>
      </c>
      <c r="H7" s="13">
        <v>44996</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Days+DATE(CalYear,3,1)-WEEKDAY(DATE(CalYear,3,1),(WeekStart="Monday")+1)+15</f>
        <v>44997</v>
      </c>
      <c r="C9" s="15">
        <v>44998</v>
      </c>
      <c r="D9" s="15">
        <v>44999</v>
      </c>
      <c r="E9" s="15">
        <v>45000</v>
      </c>
      <c r="F9" s="15">
        <v>45001</v>
      </c>
      <c r="G9" s="15">
        <v>45002</v>
      </c>
      <c r="H9" s="16">
        <v>45003</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Days+DATE(CalYear,3,1)-WEEKDAY(DATE(CalYear,3,1),(WeekStart="Monday")+1)+22</f>
        <v>45004</v>
      </c>
      <c r="C11" s="12">
        <v>45005</v>
      </c>
      <c r="D11" s="12">
        <v>45006</v>
      </c>
      <c r="E11" s="12">
        <v>45007</v>
      </c>
      <c r="F11" s="12">
        <v>45008</v>
      </c>
      <c r="G11" s="12">
        <v>45009</v>
      </c>
      <c r="H11" s="13">
        <v>45010</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Days+DATE(CalYear,3,1)-WEEKDAY(DATE(CalYear,3,1),(WeekStart="Monday")+1)+29</f>
        <v>45011</v>
      </c>
      <c r="C13" s="15">
        <v>45012</v>
      </c>
      <c r="D13" s="15">
        <v>45013</v>
      </c>
      <c r="E13" s="15">
        <v>45014</v>
      </c>
      <c r="F13" s="15">
        <v>45015</v>
      </c>
      <c r="G13" s="15">
        <v>45016</v>
      </c>
      <c r="H13" s="16">
        <v>45017</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Days+DATE(CalYear,3,1)-WEEKDAY(DATE(CalYear,3,1),(WeekStart="Monday")+1)+36</f>
        <v>45018</v>
      </c>
      <c r="C15" s="12">
        <v>45019</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19" priority="2">
      <formula>AND(DAY(B13)&gt;=1,DAY(B13)&lt;=15)</formula>
    </cfRule>
  </conditionalFormatting>
  <conditionalFormatting sqref="B5:G5">
    <cfRule type="expression" dxfId="18" priority="1">
      <formula>DAY(B5)&gt;8</formula>
    </cfRule>
  </conditionalFormatting>
  <hyperlinks>
    <hyperlink ref="H2" location="April!A1" tooltip="Navigation link to April worksheet" display="April" xr:uid="{EDEE2F2F-DB21-43CE-9737-28AB7F81D9AA}"/>
    <hyperlink ref="G2" location="February!A1" tooltip="Navigation link to February worksheet" display="February" xr:uid="{EAA0AC83-C104-4FFA-9F07-32E548C2C893}"/>
  </hyperlinks>
  <printOptions horizontalCentered="1" verticalCentered="1"/>
  <pageMargins left="0.4" right="0.4" top="0.4" bottom="0.4" header="0.3" footer="0.3"/>
  <pageSetup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4" t="s">
        <v>65</v>
      </c>
    </row>
    <row r="2" spans="1:8" ht="30" customHeight="1" thickBot="1" x14ac:dyDescent="0.4">
      <c r="A2" s="44" t="s">
        <v>66</v>
      </c>
      <c r="B2" s="105">
        <f>B9</f>
        <v>45025</v>
      </c>
      <c r="C2" s="105"/>
      <c r="D2" s="105"/>
      <c r="E2" s="27"/>
      <c r="F2" s="27"/>
      <c r="G2" s="52" t="s">
        <v>104</v>
      </c>
      <c r="H2" s="52" t="s">
        <v>102</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Days+DATE(CalYear,4,1)-WEEKDAY(DATE(CalYear,4,1),(WeekStart="Monday")+1)+1</f>
        <v>45011</v>
      </c>
      <c r="C5" s="9">
        <v>45012</v>
      </c>
      <c r="D5" s="9">
        <v>45013</v>
      </c>
      <c r="E5" s="9">
        <v>45014</v>
      </c>
      <c r="F5" s="9">
        <v>45015</v>
      </c>
      <c r="G5" s="9">
        <v>45016</v>
      </c>
      <c r="H5" s="10">
        <v>45017</v>
      </c>
    </row>
    <row r="6" spans="1:8" ht="58" customHeight="1" x14ac:dyDescent="0.35">
      <c r="A6" s="44"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Days+DATE(CalYear,4,1)-WEEKDAY(DATE(CalYear,4,1),(WeekStart="Monday")+1)+8</f>
        <v>45018</v>
      </c>
      <c r="C7" s="12">
        <v>45019</v>
      </c>
      <c r="D7" s="12">
        <v>45020</v>
      </c>
      <c r="E7" s="12">
        <v>45021</v>
      </c>
      <c r="F7" s="12">
        <v>45022</v>
      </c>
      <c r="G7" s="12">
        <v>45023</v>
      </c>
      <c r="H7" s="13">
        <v>45024</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Days+DATE(CalYear,4,1)-WEEKDAY(DATE(CalYear,4,1),(WeekStart="Monday")+1)+15</f>
        <v>45025</v>
      </c>
      <c r="C9" s="15">
        <v>45026</v>
      </c>
      <c r="D9" s="15">
        <v>45027</v>
      </c>
      <c r="E9" s="15">
        <v>45028</v>
      </c>
      <c r="F9" s="15">
        <v>45029</v>
      </c>
      <c r="G9" s="15">
        <v>45030</v>
      </c>
      <c r="H9" s="16">
        <v>45031</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Days+DATE(CalYear,4,1)-WEEKDAY(DATE(CalYear,4,1),(WeekStart="Monday")+1)+22</f>
        <v>45032</v>
      </c>
      <c r="C11" s="12">
        <v>45033</v>
      </c>
      <c r="D11" s="12">
        <v>45034</v>
      </c>
      <c r="E11" s="12">
        <v>45035</v>
      </c>
      <c r="F11" s="12">
        <v>45036</v>
      </c>
      <c r="G11" s="12">
        <v>45037</v>
      </c>
      <c r="H11" s="13">
        <v>45038</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Days+DATE(CalYear,4,1)-WEEKDAY(DATE(CalYear,4,1),(WeekStart="Monday")+1)+29</f>
        <v>45039</v>
      </c>
      <c r="C13" s="15">
        <v>45040</v>
      </c>
      <c r="D13" s="15">
        <v>45041</v>
      </c>
      <c r="E13" s="15">
        <v>45042</v>
      </c>
      <c r="F13" s="15">
        <v>45043</v>
      </c>
      <c r="G13" s="15">
        <v>45044</v>
      </c>
      <c r="H13" s="16">
        <v>45045</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Days+DATE(CalYear,4,1)-WEEKDAY(DATE(CalYear,4,1),(WeekStart="Monday")+1)+36</f>
        <v>45046</v>
      </c>
      <c r="C15" s="12">
        <v>45047</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17" priority="2">
      <formula>AND(DAY(B13)&gt;=1,DAY(B13)&lt;=15)</formula>
    </cfRule>
  </conditionalFormatting>
  <conditionalFormatting sqref="B5:G5">
    <cfRule type="expression" dxfId="16" priority="1">
      <formula>DAY(B5)&gt;8</formula>
    </cfRule>
  </conditionalFormatting>
  <hyperlinks>
    <hyperlink ref="G2" location="March!A1" tooltip="Navigation link to March worksheet" display="March" xr:uid="{C7DBDD7C-9664-47AF-8EC1-1DDB09461D95}"/>
    <hyperlink ref="H2" location="May!A1" tooltip="Navigation link to May worksheet" display="May" xr:uid="{BBBCC9A4-7C63-4B22-99E7-162EA3506312}"/>
  </hyperlinks>
  <printOptions horizontalCentered="1" verticalCentered="1"/>
  <pageMargins left="0.4" right="0.4" top="0.4" bottom="0.4" header="0.3" footer="0.3"/>
  <pageSetup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4" t="s">
        <v>67</v>
      </c>
    </row>
    <row r="2" spans="1:8" ht="30" customHeight="1" thickBot="1" x14ac:dyDescent="0.4">
      <c r="A2" s="44" t="s">
        <v>68</v>
      </c>
      <c r="B2" s="105">
        <f>B9</f>
        <v>45060</v>
      </c>
      <c r="C2" s="105"/>
      <c r="D2" s="105"/>
      <c r="E2" s="27"/>
      <c r="F2" s="27"/>
      <c r="G2" s="52" t="s">
        <v>103</v>
      </c>
      <c r="H2" s="52" t="s">
        <v>101</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23" t="str">
        <f t="shared" si="0"/>
        <v>FRIDAY</v>
      </c>
      <c r="H4" s="7" t="str">
        <f t="shared" si="0"/>
        <v>SATURDAY</v>
      </c>
    </row>
    <row r="5" spans="1:8" ht="19.5" customHeight="1" thickTop="1" x14ac:dyDescent="0.35">
      <c r="A5" s="44" t="s">
        <v>55</v>
      </c>
      <c r="B5" s="8">
        <f t="array" ref="B5:H5">Days+DATE(CalYear,5,1)-WEEKDAY(DATE(CalYear,5,1),(WeekStart="Monday")+1)+1</f>
        <v>45046</v>
      </c>
      <c r="C5" s="9">
        <v>45047</v>
      </c>
      <c r="D5" s="9">
        <v>45048</v>
      </c>
      <c r="E5" s="9">
        <v>45049</v>
      </c>
      <c r="F5" s="9">
        <v>45050</v>
      </c>
      <c r="G5" s="9">
        <v>45051</v>
      </c>
      <c r="H5" s="10">
        <v>45052</v>
      </c>
    </row>
    <row r="6" spans="1:8" ht="58" customHeight="1" x14ac:dyDescent="0.35">
      <c r="A6" s="49"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Days+DATE(CalYear,5,1)-WEEKDAY(DATE(CalYear,5,1),(WeekStart="Monday")+1)+8</f>
        <v>45053</v>
      </c>
      <c r="C7" s="12">
        <v>45054</v>
      </c>
      <c r="D7" s="12">
        <v>45055</v>
      </c>
      <c r="E7" s="12">
        <v>45056</v>
      </c>
      <c r="F7" s="12">
        <v>45057</v>
      </c>
      <c r="G7" s="12">
        <v>45058</v>
      </c>
      <c r="H7" s="13">
        <v>45059</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Days+DATE(CalYear,5,1)-WEEKDAY(DATE(CalYear,5,1),(WeekStart="Monday")+1)+15</f>
        <v>45060</v>
      </c>
      <c r="C9" s="15">
        <v>45061</v>
      </c>
      <c r="D9" s="15">
        <v>45062</v>
      </c>
      <c r="E9" s="15">
        <v>45063</v>
      </c>
      <c r="F9" s="15">
        <v>45064</v>
      </c>
      <c r="G9" s="15">
        <v>45065</v>
      </c>
      <c r="H9" s="16">
        <v>45066</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Days+DATE(CalYear,5,1)-WEEKDAY(DATE(CalYear,5,1),(WeekStart="Monday")+1)+22</f>
        <v>45067</v>
      </c>
      <c r="C11" s="12">
        <v>45068</v>
      </c>
      <c r="D11" s="12">
        <v>45069</v>
      </c>
      <c r="E11" s="12">
        <v>45070</v>
      </c>
      <c r="F11" s="12">
        <v>45071</v>
      </c>
      <c r="G11" s="12">
        <v>45072</v>
      </c>
      <c r="H11" s="13">
        <v>45073</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Days+DATE(CalYear,5,1)-WEEKDAY(DATE(CalYear,5,1),(WeekStart="Monday")+1)+29</f>
        <v>45074</v>
      </c>
      <c r="C13" s="15">
        <v>45075</v>
      </c>
      <c r="D13" s="15">
        <v>45076</v>
      </c>
      <c r="E13" s="15">
        <v>45077</v>
      </c>
      <c r="F13" s="15">
        <v>45078</v>
      </c>
      <c r="G13" s="15">
        <v>45079</v>
      </c>
      <c r="H13" s="16">
        <v>45080</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Days+DATE(CalYear,5,1)-WEEKDAY(DATE(CalYear,5,1),(WeekStart="Monday")+1)+36</f>
        <v>45081</v>
      </c>
      <c r="C15" s="12">
        <v>45082</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15" priority="2">
      <formula>AND(DAY(B13)&gt;=1,DAY(B13)&lt;=15)</formula>
    </cfRule>
  </conditionalFormatting>
  <conditionalFormatting sqref="B5:G5">
    <cfRule type="expression" dxfId="14" priority="1">
      <formula>DAY(B5)&gt;8</formula>
    </cfRule>
  </conditionalFormatting>
  <hyperlinks>
    <hyperlink ref="H2" location="June!A1" tooltip="Navigation link to June worksheet" display="June" xr:uid="{5AA50F7D-B878-445F-BE01-AAEC59A492FF}"/>
    <hyperlink ref="G2" location="April!A1" tooltip="Navigation link to April worksheet" display="April" xr:uid="{1C61500B-3B5B-4AA0-ACE5-1A4488D87B82}"/>
  </hyperlinks>
  <printOptions horizontalCentered="1" verticalCentered="1"/>
  <pageMargins left="0.4" right="0.4" top="0.4" bottom="0.4"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249977111117893"/>
    <pageSetUpPr fitToPage="1"/>
  </sheetPr>
  <dimension ref="A1:H17"/>
  <sheetViews>
    <sheetView showGridLines="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3" t="s">
        <v>74</v>
      </c>
    </row>
    <row r="2" spans="1:8" ht="30" customHeight="1" thickBot="1" x14ac:dyDescent="0.4">
      <c r="A2" s="44" t="s">
        <v>69</v>
      </c>
      <c r="B2" s="105">
        <f>B9</f>
        <v>45088</v>
      </c>
      <c r="C2" s="105"/>
      <c r="D2" s="105"/>
      <c r="E2" s="27"/>
      <c r="F2" s="27"/>
      <c r="G2" s="52" t="s">
        <v>102</v>
      </c>
      <c r="H2" s="52" t="s">
        <v>100</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Days+DATE(CalYear,6,1)-WEEKDAY(DATE(CalYear,6,1),(WeekStart="Monday")+1)+1</f>
        <v>45074</v>
      </c>
      <c r="C5" s="9">
        <v>45075</v>
      </c>
      <c r="D5" s="9">
        <v>45076</v>
      </c>
      <c r="E5" s="9">
        <v>45077</v>
      </c>
      <c r="F5" s="9">
        <v>45078</v>
      </c>
      <c r="G5" s="9">
        <v>45079</v>
      </c>
      <c r="H5" s="10">
        <v>45080</v>
      </c>
    </row>
    <row r="6" spans="1:8" ht="58" customHeight="1" x14ac:dyDescent="0.35">
      <c r="A6" s="49"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Days+DATE(CalYear,6,1)-WEEKDAY(DATE(CalYear,6,1),(WeekStart="Monday")+1)+8</f>
        <v>45081</v>
      </c>
      <c r="C7" s="12">
        <v>45082</v>
      </c>
      <c r="D7" s="12">
        <v>45083</v>
      </c>
      <c r="E7" s="12">
        <v>45084</v>
      </c>
      <c r="F7" s="12">
        <v>45085</v>
      </c>
      <c r="G7" s="12">
        <v>45086</v>
      </c>
      <c r="H7" s="13">
        <v>45087</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Days+DATE(CalYear,6,1)-WEEKDAY(DATE(CalYear,6,1),(WeekStart="Monday")+1)+15</f>
        <v>45088</v>
      </c>
      <c r="C9" s="15">
        <v>45089</v>
      </c>
      <c r="D9" s="15">
        <v>45090</v>
      </c>
      <c r="E9" s="15">
        <v>45091</v>
      </c>
      <c r="F9" s="15">
        <v>45092</v>
      </c>
      <c r="G9" s="15">
        <v>45093</v>
      </c>
      <c r="H9" s="16">
        <v>45094</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Days+DATE(CalYear,6,1)-WEEKDAY(DATE(CalYear,6,1),(WeekStart="Monday")+1)+22</f>
        <v>45095</v>
      </c>
      <c r="C11" s="12">
        <v>45096</v>
      </c>
      <c r="D11" s="12">
        <v>45097</v>
      </c>
      <c r="E11" s="12">
        <v>45098</v>
      </c>
      <c r="F11" s="12">
        <v>45099</v>
      </c>
      <c r="G11" s="12">
        <v>45100</v>
      </c>
      <c r="H11" s="13">
        <v>45101</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Days+DATE(CalYear,6,1)-WEEKDAY(DATE(CalYear,6,1),(WeekStart="Monday")+1)+29</f>
        <v>45102</v>
      </c>
      <c r="C13" s="15">
        <v>45103</v>
      </c>
      <c r="D13" s="15">
        <v>45104</v>
      </c>
      <c r="E13" s="15">
        <v>45105</v>
      </c>
      <c r="F13" s="15">
        <v>45106</v>
      </c>
      <c r="G13" s="15">
        <v>45107</v>
      </c>
      <c r="H13" s="16">
        <v>45108</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Days+DATE(CalYear,6,1)-WEEKDAY(DATE(CalYear,6,1),(WeekStart="Monday")+1)+36</f>
        <v>45109</v>
      </c>
      <c r="C15" s="12">
        <v>45110</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13" priority="2">
      <formula>AND(DAY(B13)&gt;=1,DAY(B13)&lt;=15)</formula>
    </cfRule>
  </conditionalFormatting>
  <conditionalFormatting sqref="B5:G5">
    <cfRule type="expression" dxfId="12" priority="1">
      <formula>DAY(B5)&gt;8</formula>
    </cfRule>
  </conditionalFormatting>
  <hyperlinks>
    <hyperlink ref="H2" location="July!A1" tooltip="Navigation link to July worksheet" display="July" xr:uid="{71EA1284-B74E-46E2-9A0D-C469CF5C165A}"/>
    <hyperlink ref="G2" location="May!A1" tooltip="Navigation link to May worksheet" display="May" xr:uid="{CFA07C67-97AD-450E-8839-78641404B9E6}"/>
  </hyperlinks>
  <printOptions horizontalCentered="1" verticalCentered="1"/>
  <pageMargins left="0.4" right="0.4" top="0.4" bottom="0.4"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4" tint="-0.249977111117893"/>
    <pageSetUpPr fitToPage="1"/>
  </sheetPr>
  <dimension ref="A1:H17"/>
  <sheetViews>
    <sheetView showGridLines="0" zoomScaleNormal="100" workbookViewId="0"/>
  </sheetViews>
  <sheetFormatPr defaultColWidth="8.8984375" defaultRowHeight="13.5" x14ac:dyDescent="0.35"/>
  <cols>
    <col min="1" max="1" width="3.59765625" style="43" customWidth="1"/>
    <col min="2" max="2" width="18.296875" customWidth="1"/>
    <col min="3" max="8" width="17.69921875" customWidth="1"/>
    <col min="9" max="9" width="3.59765625" customWidth="1"/>
    <col min="10" max="10" width="13.69921875" customWidth="1"/>
  </cols>
  <sheetData>
    <row r="1" spans="1:8" ht="15" customHeight="1" x14ac:dyDescent="0.35">
      <c r="A1" s="43" t="s">
        <v>75</v>
      </c>
    </row>
    <row r="2" spans="1:8" ht="30" customHeight="1" thickBot="1" x14ac:dyDescent="0.4">
      <c r="A2" s="43" t="s">
        <v>70</v>
      </c>
      <c r="B2" s="105">
        <f>B9</f>
        <v>45116</v>
      </c>
      <c r="C2" s="105"/>
      <c r="D2" s="105"/>
      <c r="E2" s="27"/>
      <c r="F2" s="27"/>
      <c r="G2" s="52" t="s">
        <v>101</v>
      </c>
      <c r="H2" s="52" t="s">
        <v>99</v>
      </c>
    </row>
    <row r="3" spans="1:8" ht="18" customHeight="1" thickTop="1" x14ac:dyDescent="0.35"/>
    <row r="4" spans="1:8" ht="24" customHeight="1" thickBot="1" x14ac:dyDescent="0.4">
      <c r="A4" s="44" t="s">
        <v>54</v>
      </c>
      <c r="B4" s="5" t="s">
        <v>1</v>
      </c>
      <c r="C4" s="6" t="str">
        <f t="shared" ref="C4:H4" si="0">UPPER(TEXT(C5,"dddd"))</f>
        <v>MONDAY</v>
      </c>
      <c r="D4" s="6" t="str">
        <f t="shared" si="0"/>
        <v>TUESDAY</v>
      </c>
      <c r="E4" s="6" t="str">
        <f t="shared" si="0"/>
        <v>WEDNESDAY</v>
      </c>
      <c r="F4" s="6" t="str">
        <f t="shared" si="0"/>
        <v>THURSDAY</v>
      </c>
      <c r="G4" s="6" t="str">
        <f t="shared" si="0"/>
        <v>FRIDAY</v>
      </c>
      <c r="H4" s="7" t="str">
        <f t="shared" si="0"/>
        <v>SATURDAY</v>
      </c>
    </row>
    <row r="5" spans="1:8" ht="19.5" customHeight="1" thickTop="1" x14ac:dyDescent="0.35">
      <c r="A5" s="44" t="s">
        <v>55</v>
      </c>
      <c r="B5" s="8">
        <f t="array" ref="B5:H5">Days+DATE(CalYear,7,1)-WEEKDAY(DATE(CalYear,7,1),(WeekStart="Monday")+1)+1</f>
        <v>45102</v>
      </c>
      <c r="C5" s="9">
        <v>45103</v>
      </c>
      <c r="D5" s="9">
        <v>45104</v>
      </c>
      <c r="E5" s="9">
        <v>45105</v>
      </c>
      <c r="F5" s="9">
        <v>45106</v>
      </c>
      <c r="G5" s="9">
        <v>45107</v>
      </c>
      <c r="H5" s="10">
        <v>45108</v>
      </c>
    </row>
    <row r="6" spans="1:8" ht="58" customHeight="1" x14ac:dyDescent="0.35">
      <c r="A6" s="43" t="s">
        <v>87</v>
      </c>
      <c r="B6" s="31" t="str">
        <f>IFERROR(IF(ShowHolidays,IF(INDEX(Holidays[],MATCH(DATE(CalYear-(DAY(B5)&gt;15)+(ROW()&gt;6),MONTH(B5),DAY(B5)),IF(ShowObserved,Holidays[CORRECTED],Holidays[DAY]),0),6),INDEX(Holidays[],MATCH(DATE(CalYear-(DAY(B5)&gt;15)+(ROW()&gt;6),MONTH(B5),DAY(B5)),IF(ShowObserved,Holidays[CORRECTED],Holidays[DAY]),0),2),""),""),"")</f>
        <v/>
      </c>
      <c r="C6" s="32" t="str">
        <f>IFERROR(IF(ShowHolidays,IF(INDEX(Holidays[],MATCH(DATE(CalYear-(DAY(C5)&gt;15)+(ROW()&gt;6),MONTH(C5),DAY(C5)),IF(ShowObserved,Holidays[CORRECTED],Holidays[DAY]),0),6),INDEX(Holidays[],MATCH(DATE(CalYear-(DAY(C5)&gt;15)+(ROW()&gt;6),MONTH(C5),DAY(C5)),IF(ShowObserved,Holidays[CORRECTED],Holidays[DAY]),0),2),""),""),"")</f>
        <v/>
      </c>
      <c r="D6" s="32" t="str">
        <f>IFERROR(IF(ShowHolidays,IF(INDEX(Holidays[],MATCH(DATE(CalYear-(DAY(D5)&gt;15)+(ROW()&gt;6),MONTH(D5),DAY(D5)),IF(ShowObserved,Holidays[CORRECTED],Holidays[DAY]),0),6),INDEX(Holidays[],MATCH(DATE(CalYear-(DAY(D5)&gt;15)+(ROW()&gt;6),MONTH(D5),DAY(D5)),IF(ShowObserved,Holidays[CORRECTED],Holidays[DAY]),0),2),""),""),"")</f>
        <v/>
      </c>
      <c r="E6" s="32" t="str">
        <f>IFERROR(IF(ShowHolidays,IF(INDEX(Holidays[],MATCH(DATE(CalYear-(DAY(E5)&gt;15)+(ROW()&gt;6),MONTH(E5),DAY(E5)),IF(ShowObserved,Holidays[CORRECTED],Holidays[DAY]),0),6),INDEX(Holidays[],MATCH(DATE(CalYear-(DAY(E5)&gt;15)+(ROW()&gt;6),MONTH(E5),DAY(E5)),IF(ShowObserved,Holidays[CORRECTED],Holidays[DAY]),0),2),""),""),"")</f>
        <v/>
      </c>
      <c r="F6" s="32" t="str">
        <f>IFERROR(IF(ShowHolidays,IF(INDEX(Holidays[],MATCH(DATE(CalYear-(DAY(F5)&gt;15)+(ROW()&gt;6),MONTH(F5),DAY(F5)),IF(ShowObserved,Holidays[CORRECTED],Holidays[DAY]),0),6),INDEX(Holidays[],MATCH(DATE(CalYear-(DAY(F5)&gt;15)+(ROW()&gt;6),MONTH(F5),DAY(F5)),IF(ShowObserved,Holidays[CORRECTED],Holidays[DAY]),0),2),""),""),"")</f>
        <v/>
      </c>
      <c r="G6" s="35" t="str">
        <f>IFERROR(IF(ShowHolidays,IF(INDEX(Holidays[],MATCH(DATE(CalYear-(DAY(G5)&gt;15)+(ROW()&gt;6),MONTH(G5),DAY(G5)),IF(ShowObserved,Holidays[CORRECTED],Holidays[DAY]),0),6),INDEX(Holidays[],MATCH(DATE(CalYear-(DAY(G5)&gt;15)+(ROW()&gt;6),MONTH(G5),DAY(G5)),IF(ShowObserved,Holidays[CORRECTED],Holidays[DAY]),0),2),""),""),"")</f>
        <v/>
      </c>
      <c r="H6" s="36" t="str">
        <f>IFERROR(IF(ShowHolidays,IF(INDEX(Holidays[],MATCH(DATE(CalYear-(DAY(H5)&gt;15)+(ROW()&gt;6),MONTH(H5),DAY(H5)),IF(ShowObserved,Holidays[CORRECTED],Holidays[DAY]),0),6),INDEX(Holidays[],MATCH(DATE(CalYear-(DAY(H5)&gt;15)+(ROW()&gt;6),MONTH(H5),DAY(H5)),IF(ShowObserved,Holidays[CORRECTED],Holidays[DAY]),0),2),""),""),"")</f>
        <v/>
      </c>
    </row>
    <row r="7" spans="1:8" ht="19.5" customHeight="1" x14ac:dyDescent="0.35">
      <c r="A7" s="44" t="s">
        <v>56</v>
      </c>
      <c r="B7" s="11">
        <f t="array" ref="B7:H7">Days+DATE(CalYear,7,1)-WEEKDAY(DATE(CalYear,7,1),(WeekStart="Monday")+1)+8</f>
        <v>45109</v>
      </c>
      <c r="C7" s="12">
        <v>45110</v>
      </c>
      <c r="D7" s="12">
        <v>45111</v>
      </c>
      <c r="E7" s="12">
        <v>45112</v>
      </c>
      <c r="F7" s="12">
        <v>45113</v>
      </c>
      <c r="G7" s="12">
        <v>45114</v>
      </c>
      <c r="H7" s="13">
        <v>45115</v>
      </c>
    </row>
    <row r="8" spans="1:8" ht="58" customHeight="1" x14ac:dyDescent="0.35">
      <c r="A8" s="44" t="s">
        <v>88</v>
      </c>
      <c r="B8" s="39" t="str">
        <f>IFERROR(IF(ShowHolidays,IF(INDEX(Holidays[],MATCH(DATE(CalYear,MONTH(B7),DAY(B7)),IF(ShowObserved,Holidays[CORRECTED],Holidays[DAY]),0),6),INDEX(Holidays[],MATCH(DATE(CalYear,MONTH(B7),DAY(B7)),IF(ShowObserved,Holidays[CORRECTED],Holidays[DAY]),0),2),""),""),"")</f>
        <v/>
      </c>
      <c r="C8" s="40" t="str">
        <f>IFERROR(IF(ShowHolidays,IF(INDEX(Holidays[],MATCH(DATE(CalYear,MONTH(C7),DAY(C7)),IF(ShowObserved,Holidays[CORRECTED],Holidays[DAY]),0),6),INDEX(Holidays[],MATCH(DATE(CalYear,MONTH(C7),DAY(C7)),IF(ShowObserved,Holidays[CORRECTED],Holidays[DAY]),0),2),""),""),"")</f>
        <v/>
      </c>
      <c r="D8" s="40" t="str">
        <f>IFERROR(IF(ShowHolidays,IF(INDEX(Holidays[],MATCH(DATE(CalYear,MONTH(D7),DAY(D7)),IF(ShowObserved,Holidays[CORRECTED],Holidays[DAY]),0),6),INDEX(Holidays[],MATCH(DATE(CalYear,MONTH(D7),DAY(D7)),IF(ShowObserved,Holidays[CORRECTED],Holidays[DAY]),0),2),""),""),"")</f>
        <v/>
      </c>
      <c r="E8" s="40" t="str">
        <f>IFERROR(IF(ShowHolidays,IF(INDEX(Holidays[],MATCH(DATE(CalYear,MONTH(E7),DAY(E7)),IF(ShowObserved,Holidays[CORRECTED],Holidays[DAY]),0),6),INDEX(Holidays[],MATCH(DATE(CalYear,MONTH(E7),DAY(E7)),IF(ShowObserved,Holidays[CORRECTED],Holidays[DAY]),0),2),""),""),"")</f>
        <v/>
      </c>
      <c r="F8" s="40" t="str">
        <f>IFERROR(IF(ShowHolidays,IF(INDEX(Holidays[],MATCH(DATE(CalYear,MONTH(F7),DAY(F7)),IF(ShowObserved,Holidays[CORRECTED],Holidays[DAY]),0),6),INDEX(Holidays[],MATCH(DATE(CalYear,MONTH(F7),DAY(F7)),IF(ShowObserved,Holidays[CORRECTED],Holidays[DAY]),0),2),""),""),"")</f>
        <v/>
      </c>
      <c r="G8" s="41" t="str">
        <f>IFERROR(IF(ShowHolidays,IF(INDEX(Holidays[],MATCH(DATE(CalYear,MONTH(G7),DAY(G7)),IF(ShowObserved,Holidays[CORRECTED],Holidays[DAY]),0),6),INDEX(Holidays[],MATCH(DATE(CalYear,MONTH(G7),DAY(G7)),IF(ShowObserved,Holidays[CORRECTED],Holidays[DAY]),0),2),""),""),"")</f>
        <v/>
      </c>
      <c r="H8" s="42" t="str">
        <f>IFERROR(IF(ShowHolidays,IF(INDEX(Holidays[],MATCH(DATE(CalYear,MONTH(H7),DAY(H7)),IF(ShowObserved,Holidays[CORRECTED],Holidays[DAY]),0),6),INDEX(Holidays[],MATCH(DATE(CalYear,MONTH(H7),DAY(H7)),IF(ShowObserved,Holidays[CORRECTED],Holidays[DAY]),0),2),""),""),"")</f>
        <v/>
      </c>
    </row>
    <row r="9" spans="1:8" ht="19.5" customHeight="1" x14ac:dyDescent="0.35">
      <c r="A9" s="44" t="s">
        <v>57</v>
      </c>
      <c r="B9" s="14">
        <f t="array" ref="B9:H9">Days+DATE(CalYear,7,1)-WEEKDAY(DATE(CalYear,7,1),(WeekStart="Monday")+1)+15</f>
        <v>45116</v>
      </c>
      <c r="C9" s="15">
        <v>45117</v>
      </c>
      <c r="D9" s="15">
        <v>45118</v>
      </c>
      <c r="E9" s="15">
        <v>45119</v>
      </c>
      <c r="F9" s="15">
        <v>45120</v>
      </c>
      <c r="G9" s="15">
        <v>45121</v>
      </c>
      <c r="H9" s="16">
        <v>45122</v>
      </c>
    </row>
    <row r="10" spans="1:8" ht="58" customHeight="1" x14ac:dyDescent="0.35">
      <c r="A10" s="44" t="s">
        <v>89</v>
      </c>
      <c r="B10" s="33" t="str">
        <f>IFERROR(IF(ShowHolidays,IF(INDEX(Holidays[],MATCH(DATE(CalYear,MONTH(B9),DAY(B9)),IF(ShowObserved,Holidays[CORRECTED],Holidays[DAY]),0),6),INDEX(Holidays[],MATCH(DATE(CalYear,MONTH(B9),DAY(B9)),IF(ShowObserved,Holidays[CORRECTED],Holidays[DAY]),0),2),""),""),"")</f>
        <v/>
      </c>
      <c r="C10" s="34" t="str">
        <f>IFERROR(IF(ShowHolidays,IF(INDEX(Holidays[],MATCH(DATE(CalYear,MONTH(C9),DAY(C9)),IF(ShowObserved,Holidays[CORRECTED],Holidays[DAY]),0),6),INDEX(Holidays[],MATCH(DATE(CalYear,MONTH(C9),DAY(C9)),IF(ShowObserved,Holidays[CORRECTED],Holidays[DAY]),0),2),""),""),"")</f>
        <v/>
      </c>
      <c r="D10" s="34" t="str">
        <f>IFERROR(IF(ShowHolidays,IF(INDEX(Holidays[],MATCH(DATE(CalYear,MONTH(D9),DAY(D9)),IF(ShowObserved,Holidays[CORRECTED],Holidays[DAY]),0),6),INDEX(Holidays[],MATCH(DATE(CalYear,MONTH(D9),DAY(D9)),IF(ShowObserved,Holidays[CORRECTED],Holidays[DAY]),0),2),""),""),"")</f>
        <v/>
      </c>
      <c r="E10" s="34" t="str">
        <f>IFERROR(IF(ShowHolidays,IF(INDEX(Holidays[],MATCH(DATE(CalYear,MONTH(E9),DAY(E9)),IF(ShowObserved,Holidays[CORRECTED],Holidays[DAY]),0),6),INDEX(Holidays[],MATCH(DATE(CalYear,MONTH(E9),DAY(E9)),IF(ShowObserved,Holidays[CORRECTED],Holidays[DAY]),0),2),""),""),"")</f>
        <v/>
      </c>
      <c r="F10" s="34" t="str">
        <f>IFERROR(IF(ShowHolidays,IF(INDEX(Holidays[],MATCH(DATE(CalYear,MONTH(F9),DAY(F9)),IF(ShowObserved,Holidays[CORRECTED],Holidays[DAY]),0),6),INDEX(Holidays[],MATCH(DATE(CalYear,MONTH(F9),DAY(F9)),IF(ShowObserved,Holidays[CORRECTED],Holidays[DAY]),0),2),""),""),"")</f>
        <v/>
      </c>
      <c r="G10" s="37" t="str">
        <f>IFERROR(IF(ShowHolidays,IF(INDEX(Holidays[],MATCH(DATE(CalYear,MONTH(G9),DAY(G9)),IF(ShowObserved,Holidays[CORRECTED],Holidays[DAY]),0),6),INDEX(Holidays[],MATCH(DATE(CalYear,MONTH(G9),DAY(G9)),IF(ShowObserved,Holidays[CORRECTED],Holidays[DAY]),0),2),""),""),"")</f>
        <v/>
      </c>
      <c r="H10" s="38" t="str">
        <f>IFERROR(IF(ShowHolidays,IF(INDEX(Holidays[],MATCH(DATE(CalYear,MONTH(H9),DAY(H9)),IF(ShowObserved,Holidays[CORRECTED],Holidays[DAY]),0),6),INDEX(Holidays[],MATCH(DATE(CalYear,MONTH(H9),DAY(H9)),IF(ShowObserved,Holidays[CORRECTED],Holidays[DAY]),0),2),""),""),"")</f>
        <v/>
      </c>
    </row>
    <row r="11" spans="1:8" ht="19.5" customHeight="1" x14ac:dyDescent="0.35">
      <c r="A11" s="44" t="s">
        <v>58</v>
      </c>
      <c r="B11" s="11">
        <f t="array" ref="B11:H11">Days+DATE(CalYear,7,1)-WEEKDAY(DATE(CalYear,7,1),(WeekStart="Monday")+1)+22</f>
        <v>45123</v>
      </c>
      <c r="C11" s="12">
        <v>45124</v>
      </c>
      <c r="D11" s="12">
        <v>45125</v>
      </c>
      <c r="E11" s="12">
        <v>45126</v>
      </c>
      <c r="F11" s="12">
        <v>45127</v>
      </c>
      <c r="G11" s="12">
        <v>45128</v>
      </c>
      <c r="H11" s="13">
        <v>45129</v>
      </c>
    </row>
    <row r="12" spans="1:8" ht="58" customHeight="1" x14ac:dyDescent="0.35">
      <c r="A12" s="44" t="s">
        <v>90</v>
      </c>
      <c r="B12" s="39" t="str">
        <f>IFERROR(IF(ShowHolidays,IF(INDEX(Holidays[],MATCH(DATE(CalYear,MONTH(B11),DAY(B11)),IF(ShowObserved,Holidays[CORRECTED],Holidays[DAY]),0),6),INDEX(Holidays[],MATCH(DATE(CalYear,MONTH(B11),DAY(B11)),IF(ShowObserved,Holidays[CORRECTED],Holidays[DAY]),0),2),""),""),"")</f>
        <v/>
      </c>
      <c r="C12" s="40" t="str">
        <f>IFERROR(IF(ShowHolidays,IF(INDEX(Holidays[],MATCH(DATE(CalYear,MONTH(C11),DAY(C11)),IF(ShowObserved,Holidays[CORRECTED],Holidays[DAY]),0),6),INDEX(Holidays[],MATCH(DATE(CalYear,MONTH(C11),DAY(C11)),IF(ShowObserved,Holidays[CORRECTED],Holidays[DAY]),0),2),""),""),"")</f>
        <v/>
      </c>
      <c r="D12" s="40" t="str">
        <f>IFERROR(IF(ShowHolidays,IF(INDEX(Holidays[],MATCH(DATE(CalYear,MONTH(D11),DAY(D11)),IF(ShowObserved,Holidays[CORRECTED],Holidays[DAY]),0),6),INDEX(Holidays[],MATCH(DATE(CalYear,MONTH(D11),DAY(D11)),IF(ShowObserved,Holidays[CORRECTED],Holidays[DAY]),0),2),""),""),"")</f>
        <v/>
      </c>
      <c r="E12" s="40" t="str">
        <f>IFERROR(IF(ShowHolidays,IF(INDEX(Holidays[],MATCH(DATE(CalYear,MONTH(E11),DAY(E11)),IF(ShowObserved,Holidays[CORRECTED],Holidays[DAY]),0),6),INDEX(Holidays[],MATCH(DATE(CalYear,MONTH(E11),DAY(E11)),IF(ShowObserved,Holidays[CORRECTED],Holidays[DAY]),0),2),""),""),"")</f>
        <v/>
      </c>
      <c r="F12" s="40" t="str">
        <f>IFERROR(IF(ShowHolidays,IF(INDEX(Holidays[],MATCH(DATE(CalYear,MONTH(F11),DAY(F11)),IF(ShowObserved,Holidays[CORRECTED],Holidays[DAY]),0),6),INDEX(Holidays[],MATCH(DATE(CalYear,MONTH(F11),DAY(F11)),IF(ShowObserved,Holidays[CORRECTED],Holidays[DAY]),0),2),""),""),"")</f>
        <v/>
      </c>
      <c r="G12" s="41" t="str">
        <f>IFERROR(IF(ShowHolidays,IF(INDEX(Holidays[],MATCH(DATE(CalYear,MONTH(G11),DAY(G11)),IF(ShowObserved,Holidays[CORRECTED],Holidays[DAY]),0),6),INDEX(Holidays[],MATCH(DATE(CalYear,MONTH(G11),DAY(G11)),IF(ShowObserved,Holidays[CORRECTED],Holidays[DAY]),0),2),""),""),"")</f>
        <v/>
      </c>
      <c r="H12" s="42" t="str">
        <f>IFERROR(IF(ShowHolidays,IF(INDEX(Holidays[],MATCH(DATE(CalYear,MONTH(H11),DAY(H11)),IF(ShowObserved,Holidays[CORRECTED],Holidays[DAY]),0),6),INDEX(Holidays[],MATCH(DATE(CalYear,MONTH(H11),DAY(H11)),IF(ShowObserved,Holidays[CORRECTED],Holidays[DAY]),0),2),""),""),"")</f>
        <v/>
      </c>
    </row>
    <row r="13" spans="1:8" ht="19.5" customHeight="1" x14ac:dyDescent="0.35">
      <c r="A13" s="44" t="s">
        <v>59</v>
      </c>
      <c r="B13" s="14">
        <f t="array" ref="B13:H13">Days+DATE(CalYear,7,1)-WEEKDAY(DATE(CalYear,7,1),(WeekStart="Monday")+1)+29</f>
        <v>45130</v>
      </c>
      <c r="C13" s="15">
        <v>45131</v>
      </c>
      <c r="D13" s="15">
        <v>45132</v>
      </c>
      <c r="E13" s="15">
        <v>45133</v>
      </c>
      <c r="F13" s="15">
        <v>45134</v>
      </c>
      <c r="G13" s="15">
        <v>45135</v>
      </c>
      <c r="H13" s="16">
        <v>45136</v>
      </c>
    </row>
    <row r="14" spans="1:8" ht="58" customHeight="1" x14ac:dyDescent="0.35">
      <c r="A14" s="44" t="s">
        <v>91</v>
      </c>
      <c r="B14" s="33" t="str">
        <f>IFERROR(IF(ShowHolidays,IF(INDEX(Holidays[],MATCH(DATE(CalYear,MONTH(B13),DAY(B13)),IF(ShowObserved,Holidays[CORRECTED],Holidays[DAY]),0),6),INDEX(Holidays[],MATCH(DATE(CalYear,MONTH(B13),DAY(B13)),IF(ShowObserved,Holidays[CORRECTED],Holidays[DAY]),0),2),""),""),"")</f>
        <v/>
      </c>
      <c r="C14" s="34" t="str">
        <f>IFERROR(IF(ShowHolidays,IF(INDEX(Holidays[],MATCH(DATE(CalYear,MONTH(C13),DAY(C13)),IF(ShowObserved,Holidays[CORRECTED],Holidays[DAY]),0),6),INDEX(Holidays[],MATCH(DATE(CalYear,MONTH(C13),DAY(C13)),IF(ShowObserved,Holidays[CORRECTED],Holidays[DAY]),0),2),""),""),"")</f>
        <v/>
      </c>
      <c r="D14" s="34" t="str">
        <f>IFERROR(IF(ShowHolidays,IF(INDEX(Holidays[],MATCH(DATE(CalYear,MONTH(D13),DAY(D13)),IF(ShowObserved,Holidays[CORRECTED],Holidays[DAY]),0),6),INDEX(Holidays[],MATCH(DATE(CalYear,MONTH(D13),DAY(D13)),IF(ShowObserved,Holidays[CORRECTED],Holidays[DAY]),0),2),""),""),"")</f>
        <v/>
      </c>
      <c r="E14" s="34" t="str">
        <f>IFERROR(IF(ShowHolidays,IF(INDEX(Holidays[],MATCH(DATE(CalYear,MONTH(E13),DAY(E13)),IF(ShowObserved,Holidays[CORRECTED],Holidays[DAY]),0),6),INDEX(Holidays[],MATCH(DATE(CalYear,MONTH(E13),DAY(E13)),IF(ShowObserved,Holidays[CORRECTED],Holidays[DAY]),0),2),""),""),"")</f>
        <v/>
      </c>
      <c r="F14" s="34" t="str">
        <f>IFERROR(IF(ShowHolidays,IF(INDEX(Holidays[],MATCH(DATE(CalYear,MONTH(F13),DAY(F13)),IF(ShowObserved,Holidays[CORRECTED],Holidays[DAY]),0),6),INDEX(Holidays[],MATCH(DATE(CalYear,MONTH(F13),DAY(F13)),IF(ShowObserved,Holidays[CORRECTED],Holidays[DAY]),0),2),""),""),"")</f>
        <v/>
      </c>
      <c r="G14" s="37" t="str">
        <f>IFERROR(IF(ShowHolidays,IF(INDEX(Holidays[],MATCH(DATE(CalYear,MONTH(G13),DAY(G13)),IF(ShowObserved,Holidays[CORRECTED],Holidays[DAY]),0),6),INDEX(Holidays[],MATCH(DATE(CalYear,MONTH(G13),DAY(G13)),IF(ShowObserved,Holidays[CORRECTED],Holidays[DAY]),0),2),""),""),"")</f>
        <v/>
      </c>
      <c r="H14" s="38" t="str">
        <f>IFERROR(IF(ShowHolidays,IF(INDEX(Holidays[],MATCH(DATE(CalYear,MONTH(H13),DAY(H13)),IF(ShowObserved,Holidays[CORRECTED],Holidays[DAY]),0),6),INDEX(Holidays[],MATCH(DATE(CalYear,MONTH(H13),DAY(H13)),IF(ShowObserved,Holidays[CORRECTED],Holidays[DAY]),0),2),""),""),"")</f>
        <v/>
      </c>
    </row>
    <row r="15" spans="1:8" ht="19.5" customHeight="1" x14ac:dyDescent="0.35">
      <c r="A15" s="44" t="s">
        <v>60</v>
      </c>
      <c r="B15" s="11">
        <f t="array" ref="B15:C15">Days+DATE(CalYear,7,1)-WEEKDAY(DATE(CalYear,7,1),(WeekStart="Monday")+1)+36</f>
        <v>45137</v>
      </c>
      <c r="C15" s="12">
        <v>45138</v>
      </c>
      <c r="D15" s="108" t="s">
        <v>0</v>
      </c>
      <c r="E15" s="108"/>
      <c r="F15" s="108"/>
      <c r="G15" s="108"/>
      <c r="H15" s="109"/>
    </row>
    <row r="16" spans="1:8" ht="58" customHeight="1" x14ac:dyDescent="0.35">
      <c r="A16" s="44" t="s">
        <v>107</v>
      </c>
      <c r="B16" s="39" t="str">
        <f>IFERROR(IF(ShowHolidays,IF(INDEX(Holidays[],MATCH(DATE(CalYear,MONTH(B15),DAY(B15)),IF(ShowObserved,Holidays[CORRECTED],Holidays[DAY]),0),6),INDEX(Holidays[],MATCH(DATE(CalYear,MONTH(B15),DAY(B15)),IF(ShowObserved,Holidays[CORRECTED],Holidays[DAY]),0),2),""),""),"")</f>
        <v/>
      </c>
      <c r="C16" s="40" t="str">
        <f>IFERROR(IF(ShowHolidays,IF(INDEX(Holidays[],MATCH(DATE(CalYear,MONTH(C15),DAY(C15)),IF(ShowObserved,Holidays[CORRECTED],Holidays[DAY]),0),6),INDEX(Holidays[],MATCH(DATE(CalYear,MONTH(C15),DAY(C15)),IF(ShowObserved,Holidays[CORRECTED],Holidays[DAY]),0),2),""),""),"")</f>
        <v/>
      </c>
      <c r="D16" s="106"/>
      <c r="E16" s="106"/>
      <c r="F16" s="106"/>
      <c r="G16" s="106"/>
      <c r="H16" s="107"/>
    </row>
    <row r="17" spans="2:8" x14ac:dyDescent="0.35">
      <c r="B17" s="111"/>
      <c r="C17" s="111"/>
      <c r="D17" s="111"/>
      <c r="E17" s="111"/>
      <c r="F17" s="111"/>
      <c r="G17" s="111"/>
      <c r="H17" s="111"/>
    </row>
  </sheetData>
  <mergeCells count="4">
    <mergeCell ref="B2:D2"/>
    <mergeCell ref="D15:H15"/>
    <mergeCell ref="D16:H16"/>
    <mergeCell ref="B17:H17"/>
  </mergeCells>
  <conditionalFormatting sqref="B13:H13 B15:C15">
    <cfRule type="expression" dxfId="11" priority="2">
      <formula>AND(DAY(B13)&gt;=1,DAY(B13)&lt;=15)</formula>
    </cfRule>
  </conditionalFormatting>
  <conditionalFormatting sqref="B5:G5">
    <cfRule type="expression" dxfId="10" priority="1">
      <formula>DAY(B5)&gt;8</formula>
    </cfRule>
  </conditionalFormatting>
  <hyperlinks>
    <hyperlink ref="H2" location="August!A1" tooltip="Navigation link to August worksheet" display="August" xr:uid="{18D36016-DEBB-42CC-926A-6984E74ABF23}"/>
    <hyperlink ref="G2" location="June!A1" tooltip="Navigation link to June worksheet" display="June" xr:uid="{8AEA6001-0897-4E43-9D06-CD5C5E2A9128}"/>
  </hyperlinks>
  <printOptions horizontalCentered="1" verticalCentered="1"/>
  <pageMargins left="0.4" right="0.4" top="0.4" bottom="0.4" header="0.3" footer="0.3"/>
  <pageSetup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7AB72B4E8275B4BBCDD0D65B6440B52" ma:contentTypeVersion="8" ma:contentTypeDescription="Create a new document." ma:contentTypeScope="" ma:versionID="3ca7cd609a0d6d632cb398b117adeda3">
  <xsd:schema xmlns:xsd="http://www.w3.org/2001/XMLSchema" xmlns:xs="http://www.w3.org/2001/XMLSchema" xmlns:p="http://schemas.microsoft.com/office/2006/metadata/properties" xmlns:ns3="c2ad6f98-5eb7-44c5-937a-1725df3b0b7f" xmlns:ns4="95727231-754f-4985-9dcc-d251d4f72dda" targetNamespace="http://schemas.microsoft.com/office/2006/metadata/properties" ma:root="true" ma:fieldsID="f6032293cc201e27edb97f86eab73be3" ns3:_="" ns4:_="">
    <xsd:import namespace="c2ad6f98-5eb7-44c5-937a-1725df3b0b7f"/>
    <xsd:import namespace="95727231-754f-4985-9dcc-d251d4f72dda"/>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ad6f98-5eb7-44c5-937a-1725df3b0b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727231-754f-4985-9dcc-d251d4f72dd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B8F43B-7DEB-4C9C-B4E3-B6B3C490858D}">
  <ds:schemaRefs>
    <ds:schemaRef ds:uri="http://purl.org/dc/dcmitype/"/>
    <ds:schemaRef ds:uri="http://schemas.microsoft.com/office/2006/metadata/properties"/>
    <ds:schemaRef ds:uri="95727231-754f-4985-9dcc-d251d4f72dda"/>
    <ds:schemaRef ds:uri="http://www.w3.org/XML/1998/namespace"/>
    <ds:schemaRef ds:uri="http://purl.org/dc/elements/1.1/"/>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c2ad6f98-5eb7-44c5-937a-1725df3b0b7f"/>
  </ds:schemaRefs>
</ds:datastoreItem>
</file>

<file path=customXml/itemProps2.xml><?xml version="1.0" encoding="utf-8"?>
<ds:datastoreItem xmlns:ds="http://schemas.openxmlformats.org/officeDocument/2006/customXml" ds:itemID="{3595F19F-73D3-4CA0-A9A0-67A4A9F2B741}">
  <ds:schemaRefs>
    <ds:schemaRef ds:uri="http://schemas.microsoft.com/sharepoint/v3/contenttype/forms"/>
  </ds:schemaRefs>
</ds:datastoreItem>
</file>

<file path=customXml/itemProps3.xml><?xml version="1.0" encoding="utf-8"?>
<ds:datastoreItem xmlns:ds="http://schemas.openxmlformats.org/officeDocument/2006/customXml" ds:itemID="{DC356983-5398-4B4A-8575-E1C7EEA4D2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ad6f98-5eb7-44c5-937a-1725df3b0b7f"/>
    <ds:schemaRef ds:uri="95727231-754f-4985-9dcc-d251d4f72d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TM04014201</Template>
  <Application>Microsoft Excel</Application>
  <DocSecurity>0</DocSecurity>
  <ScaleCrop>false</ScaleCrop>
  <HeadingPairs>
    <vt:vector size="4" baseType="variant">
      <vt:variant>
        <vt:lpstr>Worksheets</vt:lpstr>
      </vt:variant>
      <vt:variant>
        <vt:i4>15</vt:i4>
      </vt:variant>
      <vt:variant>
        <vt:lpstr>Named Ranges</vt:lpstr>
      </vt:variant>
      <vt:variant>
        <vt:i4>17</vt:i4>
      </vt:variant>
    </vt:vector>
  </HeadingPairs>
  <TitlesOfParts>
    <vt:vector size="32" baseType="lpstr">
      <vt:lpstr>Start</vt:lpstr>
      <vt:lpstr>Settings</vt:lpstr>
      <vt:lpstr>January</vt:lpstr>
      <vt:lpstr>February</vt:lpstr>
      <vt:lpstr>March</vt:lpstr>
      <vt:lpstr>April</vt:lpstr>
      <vt:lpstr>May</vt:lpstr>
      <vt:lpstr>June</vt:lpstr>
      <vt:lpstr>July</vt:lpstr>
      <vt:lpstr>August</vt:lpstr>
      <vt:lpstr>September</vt:lpstr>
      <vt:lpstr>October</vt:lpstr>
      <vt:lpstr>November</vt:lpstr>
      <vt:lpstr>December</vt:lpstr>
      <vt:lpstr>Holidays</vt:lpstr>
      <vt:lpstr>CalYear</vt:lpstr>
      <vt:lpstr>Observed</vt:lpstr>
      <vt:lpstr>April!Print_Area</vt:lpstr>
      <vt:lpstr>August!Print_Area</vt:lpstr>
      <vt:lpstr>December!Print_Area</vt:lpstr>
      <vt:lpstr>February!Print_Area</vt:lpstr>
      <vt:lpstr>January!Print_Area</vt:lpstr>
      <vt:lpstr>July!Print_Area</vt:lpstr>
      <vt:lpstr>June!Print_Area</vt:lpstr>
      <vt:lpstr>March!Print_Area</vt:lpstr>
      <vt:lpstr>May!Print_Area</vt:lpstr>
      <vt:lpstr>November!Print_Area</vt:lpstr>
      <vt:lpstr>October!Print_Area</vt:lpstr>
      <vt:lpstr>September!Print_Area</vt:lpstr>
      <vt:lpstr>Settings!Print_Area</vt:lpstr>
      <vt:lpstr>ShowObserved</vt:lpstr>
      <vt:lpstr>WeekStart</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2019-06-15T12:18:30Z</dcterms:created>
  <dcterms:modified xsi:type="dcterms:W3CDTF">2022-10-11T15:16:16Z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0x01010057AB72B4E8275B4BBCDD0D65B6440B52</vt:lpwstr>
  </property>
</Properties>
</file>